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3900" windowWidth="15480" windowHeight="10860" tabRatio="843" activeTab="0"/>
  </bookViews>
  <sheets>
    <sheet name="Naslovna strana" sheetId="1" r:id="rId1"/>
    <sheet name="1. Korekcioni element" sheetId="2" r:id="rId2"/>
    <sheet name="2. Operativni troskovi" sheetId="3" r:id="rId3"/>
    <sheet name="3. Stopa prinosa" sheetId="4" r:id="rId4"/>
    <sheet name="4. RS i A" sheetId="5" r:id="rId5"/>
    <sheet name="5. Ostali prihodi" sheetId="6" r:id="rId6"/>
    <sheet name="6. Ostvaren prihod" sheetId="7" r:id="rId7"/>
    <sheet name="7. Investicije" sheetId="8" r:id="rId8"/>
  </sheets>
  <definedNames>
    <definedName name="_xlnm.Print_Area" localSheetId="1">'1. Korekcioni element'!$B$1:$I$28</definedName>
    <definedName name="_xlnm.Print_Area" localSheetId="2">'2. Operativni troskovi'!$B$1:$E$84</definedName>
    <definedName name="_xlnm.Print_Area" localSheetId="3">'3. Stopa prinosa'!$B$1:$E$17</definedName>
    <definedName name="_xlnm.Print_Area" localSheetId="4">'4. RS i A'!$B$1:$D$88</definedName>
    <definedName name="_xlnm.Print_Area" localSheetId="5">'5. Ostali prihodi'!$B$1:$D$18</definedName>
    <definedName name="_xlnm.Print_Area" localSheetId="6">'6. Ostvaren prihod'!$B$1:$P$23</definedName>
    <definedName name="_xlnm.Print_Area" localSheetId="7">'7. Investicije'!$B$1:$I$27</definedName>
    <definedName name="_xlnm.Print_Area" localSheetId="0">'Naslovna strana'!$B$1:$K$33</definedName>
  </definedNames>
  <calcPr fullCalcOnLoad="1"/>
</workbook>
</file>

<file path=xl/sharedStrings.xml><?xml version="1.0" encoding="utf-8"?>
<sst xmlns="http://schemas.openxmlformats.org/spreadsheetml/2006/main" count="509" uniqueCount="342">
  <si>
    <t>Нето вредност средстава на почетку регулаторног периода</t>
  </si>
  <si>
    <t>Нето вредност средстава која су отуђена и/или трајно повучена из употребе у регулаторном периоду</t>
  </si>
  <si>
    <t>Промена вредности средстава прибављених без накнаде у регулаторном периоду</t>
  </si>
  <si>
    <t>у 000 динара</t>
  </si>
  <si>
    <t>I</t>
  </si>
  <si>
    <t>II</t>
  </si>
  <si>
    <t>III</t>
  </si>
  <si>
    <t xml:space="preserve">Дистрибуција електричне енергије </t>
  </si>
  <si>
    <t>* Телефон:</t>
  </si>
  <si>
    <t>* Телефакс:</t>
  </si>
  <si>
    <t>1.</t>
  </si>
  <si>
    <t>2.</t>
  </si>
  <si>
    <t>3.</t>
  </si>
  <si>
    <t>3.1.</t>
  </si>
  <si>
    <t>3.2.</t>
  </si>
  <si>
    <t>3.3.</t>
  </si>
  <si>
    <t>3.4.</t>
  </si>
  <si>
    <t>3.5.</t>
  </si>
  <si>
    <t>5.</t>
  </si>
  <si>
    <t>Нето вредност средстава прибављених без накнаде на почетку регулаторног периода</t>
  </si>
  <si>
    <t>Трошкови горива и енергије</t>
  </si>
  <si>
    <t>Трошкови зарада, накнада зарада и остали лични расходи</t>
  </si>
  <si>
    <t>Трошкови производних услуга</t>
  </si>
  <si>
    <t>Трошкови услуга одржавања</t>
  </si>
  <si>
    <t>Трошкови транспортних услуга</t>
  </si>
  <si>
    <t>Трошкови закупнина</t>
  </si>
  <si>
    <t>Трошкови рекламе и пропаганде</t>
  </si>
  <si>
    <t>Нематеријални трошкови</t>
  </si>
  <si>
    <t>Трошкови непроизводних услуга</t>
  </si>
  <si>
    <t>Трошкови репрезентације</t>
  </si>
  <si>
    <t>Трошкови премија осигурања</t>
  </si>
  <si>
    <t>Трошкови платног промета</t>
  </si>
  <si>
    <t>Остали нематеријални трошкови</t>
  </si>
  <si>
    <t>у %</t>
  </si>
  <si>
    <t>Други приходи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</si>
  <si>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</si>
  <si>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</si>
  <si>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</si>
  <si>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Енергетска делатност:</t>
  </si>
  <si>
    <t>Особа за контакт:</t>
  </si>
  <si>
    <t>Подаци за контакт:</t>
  </si>
  <si>
    <t>Позиција</t>
  </si>
  <si>
    <t>Трошкови осталог материјала (режијског)</t>
  </si>
  <si>
    <t>Трошкови накнада по уговору о делу</t>
  </si>
  <si>
    <t>Трошкови накнада по ауторским уговорима</t>
  </si>
  <si>
    <t>Трошкови накнада по уговору о привременим и повременим пословима</t>
  </si>
  <si>
    <t>Трошкови накнада физичким лицима по основу осталих уговора</t>
  </si>
  <si>
    <t>Остали лични расходи и накнаде</t>
  </si>
  <si>
    <t>1.2.</t>
  </si>
  <si>
    <t>1.3.</t>
  </si>
  <si>
    <t>2.3.</t>
  </si>
  <si>
    <t>2.4.</t>
  </si>
  <si>
    <t>Трошкови услуга на изради учинака</t>
  </si>
  <si>
    <t>Трошкови сајмова</t>
  </si>
  <si>
    <t>Трошкови истраживања</t>
  </si>
  <si>
    <t>Трошкови осталих услуга</t>
  </si>
  <si>
    <t>3.6.</t>
  </si>
  <si>
    <t>3.7.</t>
  </si>
  <si>
    <t>3.8.</t>
  </si>
  <si>
    <t>4.</t>
  </si>
  <si>
    <t>Трошкови чланарина</t>
  </si>
  <si>
    <t>Трошкови пореза</t>
  </si>
  <si>
    <t>Трошкови доприноса</t>
  </si>
  <si>
    <t>4.1.</t>
  </si>
  <si>
    <t>4.2.</t>
  </si>
  <si>
    <t>4.3.</t>
  </si>
  <si>
    <t>4.4.</t>
  </si>
  <si>
    <t>4.5.</t>
  </si>
  <si>
    <t>4.6.</t>
  </si>
  <si>
    <t>4.7.</t>
  </si>
  <si>
    <t>4.8.</t>
  </si>
  <si>
    <t>6.</t>
  </si>
  <si>
    <t>Промена вредности средстава у припреми и датих аванса за набавку истих која неће бити активирана у регулаторном периоду или која нису оправдана и/или ефикасна</t>
  </si>
  <si>
    <t>7.</t>
  </si>
  <si>
    <t>Назив енергетског субјекта:</t>
  </si>
  <si>
    <t>Седиште и адреса:</t>
  </si>
  <si>
    <t xml:space="preserve">Напомена: </t>
  </si>
  <si>
    <t>Датум обраде:</t>
  </si>
  <si>
    <t>1.1.</t>
  </si>
  <si>
    <t>Трошкови материјала за израду</t>
  </si>
  <si>
    <t>2.1.</t>
  </si>
  <si>
    <t>Трошкови зарада и накнада зарада (бруто)</t>
  </si>
  <si>
    <t>2.2.</t>
  </si>
  <si>
    <t>Трошкови пореза и доприноса на зараде и накнаде зарада на терет послодавца</t>
  </si>
  <si>
    <t>Укупно (1 + 2)</t>
  </si>
  <si>
    <t>8.</t>
  </si>
  <si>
    <t>Дугорочне обавезе</t>
  </si>
  <si>
    <t>Краткорочне финансијске обавезе</t>
  </si>
  <si>
    <t>Март</t>
  </si>
  <si>
    <t>Април</t>
  </si>
  <si>
    <t>Мај</t>
  </si>
  <si>
    <t>Јун</t>
  </si>
  <si>
    <t>Јул</t>
  </si>
  <si>
    <t>Кредити од домаћих пословних банака</t>
  </si>
  <si>
    <t>Инокредити</t>
  </si>
  <si>
    <t>Донације и остала прибављања без накнаде</t>
  </si>
  <si>
    <t>Укупно (I + II)</t>
  </si>
  <si>
    <t>Број лиценце:</t>
  </si>
  <si>
    <t>АГЕНЦИЈА ЗА ЕНЕРГЕТИКУ РЕПУБЛИКЕ СРБИЈЕ</t>
  </si>
  <si>
    <t>Напомена: У случају потребе повећати број редова.</t>
  </si>
  <si>
    <t>Трошкови канцеларијског материјала</t>
  </si>
  <si>
    <t>Сви други трошкови осталог материјала (режијског)</t>
  </si>
  <si>
    <t>Трошкови електричне енергије</t>
  </si>
  <si>
    <t>Трошкови горива за транспортна средства</t>
  </si>
  <si>
    <t>Сви други трошкови горива и енергије</t>
  </si>
  <si>
    <t>Трошкови превоза на радно место и са радног места</t>
  </si>
  <si>
    <t>Јубиларне награде</t>
  </si>
  <si>
    <t>Отпремнине</t>
  </si>
  <si>
    <t>Сви други остали лични расходи и накнаде</t>
  </si>
  <si>
    <t>3.2.1.</t>
  </si>
  <si>
    <t>3.2.2.</t>
  </si>
  <si>
    <t>Сви други трошкови транспортних услуга</t>
  </si>
  <si>
    <t>3.3.1.</t>
  </si>
  <si>
    <t>3.3.2.</t>
  </si>
  <si>
    <t>3.3.3.</t>
  </si>
  <si>
    <t>Сви други трошкови услуга одржавања</t>
  </si>
  <si>
    <t>Сви остали трошкови закупнина</t>
  </si>
  <si>
    <t>Трошкови чувања имовине и физичког обезбеђења</t>
  </si>
  <si>
    <t>Трошкови студентских и омладинских задруга</t>
  </si>
  <si>
    <t>Сви остали трошкови непроизводних услуга</t>
  </si>
  <si>
    <t>4.3.1.</t>
  </si>
  <si>
    <t>Трошкови премија осигурања имовине</t>
  </si>
  <si>
    <t>4.3.2.</t>
  </si>
  <si>
    <t>Трошкови премија осигурања запослених</t>
  </si>
  <si>
    <t>Сви други трошкови премија осигурања</t>
  </si>
  <si>
    <t>Трошкови пореза на имовину</t>
  </si>
  <si>
    <t>Сви други трошкови пореза</t>
  </si>
  <si>
    <t>Сви други остали нематеријални трошкови</t>
  </si>
  <si>
    <t>Процењени корисни век средстава која ће бити активирана у регулаторном периоду 
(у годинама)</t>
  </si>
  <si>
    <t>9.</t>
  </si>
  <si>
    <t>2.1.1.</t>
  </si>
  <si>
    <t>2.1.2.</t>
  </si>
  <si>
    <t>2.1.3.</t>
  </si>
  <si>
    <t>2.2.1.</t>
  </si>
  <si>
    <t>2.2.2.</t>
  </si>
  <si>
    <t>2.2.3.</t>
  </si>
  <si>
    <t>2.3.1.</t>
  </si>
  <si>
    <t>2.3.2.</t>
  </si>
  <si>
    <t>2.3.3.</t>
  </si>
  <si>
    <t>3.1.1.</t>
  </si>
  <si>
    <t>3.1.2.</t>
  </si>
  <si>
    <t>3.1.3.</t>
  </si>
  <si>
    <t>3.2.3.</t>
  </si>
  <si>
    <t>10.</t>
  </si>
  <si>
    <t>Економско - финансијски подаци</t>
  </si>
  <si>
    <t>Скраћенице</t>
  </si>
  <si>
    <t>Оперативни трошкови</t>
  </si>
  <si>
    <t>Трошкови амортизације</t>
  </si>
  <si>
    <t>Регулисана средства</t>
  </si>
  <si>
    <t>Остали приходи</t>
  </si>
  <si>
    <t>Корекциони елемент</t>
  </si>
  <si>
    <t>Учешће сопственог капитала у финансирању регулисаних средстава</t>
  </si>
  <si>
    <t>Учешће позајмљеног капитала у финансирању регулисаних средстава</t>
  </si>
  <si>
    <t>Стопа пореза на добит према важећим законским прописима</t>
  </si>
  <si>
    <t>Стање обавеза на почетку
регулаторног периода (у 000 дин.)</t>
  </si>
  <si>
    <t>Тражени подаци се уносе у ћелије обојене жутом бојом.</t>
  </si>
  <si>
    <t>Све остале дугорочне обавезе</t>
  </si>
  <si>
    <t>Све остале краткорочне финансијске обавезе</t>
  </si>
  <si>
    <t>Трошкови добровољног додатног пензијског и инвалидског осигурања</t>
  </si>
  <si>
    <t>Трошкови ПТТ услуга</t>
  </si>
  <si>
    <t>Трошкови закупа пословног простора</t>
  </si>
  <si>
    <t>Трошкови развоја који се не капитализују</t>
  </si>
  <si>
    <t>Трошкови адвокатских услуга</t>
  </si>
  <si>
    <t>Трошкови такси (административне, судске, регистрационе, локалне и др.)</t>
  </si>
  <si>
    <t>Остварено</t>
  </si>
  <si>
    <t>Редни
број</t>
  </si>
  <si>
    <t>Напомене</t>
  </si>
  <si>
    <t>Максимално одобрени приход</t>
  </si>
  <si>
    <t>2</t>
  </si>
  <si>
    <t>3</t>
  </si>
  <si>
    <t>4</t>
  </si>
  <si>
    <t>5</t>
  </si>
  <si>
    <t>6</t>
  </si>
  <si>
    <t>Део резервисања за накнаде и друге бенифиције запослених а који се исплаћују у регулаторном периоду</t>
  </si>
  <si>
    <t>Приходи од активирања учинака и робе</t>
  </si>
  <si>
    <t>Нето вредност средстава у припреми и дати аванси на почетку регулаторног периода, а која неће бити активирана у регулаторном периоду или која нису оправдана и/или ефикасна</t>
  </si>
  <si>
    <t>Вредност регулисаних средстава на почетку регулаторног периода</t>
  </si>
  <si>
    <t>Трошкови амортизације постојећих средстава у регулаторном периоду 
(укључујћи трошкове амортизације средстава прибављених без накнаде)</t>
  </si>
  <si>
    <t>Трошкови амортизације средстава која ће бити активирана у регулаторном периоду 
(који не укључују трошкове амортизације средстава прибављених без накнаде)</t>
  </si>
  <si>
    <t>Трошкови амортизације средстава која ће бити активирана у регулаторном периоду 
(укључујући трошкове амортизације средстава прибављених без накнаде)</t>
  </si>
  <si>
    <t>Промена вредности средстава у припреми и датих аванса у регулаторном периоду, увећано за нето вредност истих на почетку регулаторног периода а која ће бити активирана у регулаторном периоду</t>
  </si>
  <si>
    <t>Вредност регулисаних средстава на крају регулаторног периода</t>
  </si>
  <si>
    <t>Регулисана средства у регулаторном периоду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</si>
  <si>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</si>
  <si>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</si>
  <si>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</si>
  <si>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</si>
  <si>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</si>
  <si>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</si>
  <si>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</si>
  <si>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</si>
  <si>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</si>
  <si>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</si>
  <si>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</si>
  <si>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</si>
  <si>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</si>
  <si>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Сопствена
средства</t>
  </si>
  <si>
    <t>Остали
извори</t>
  </si>
  <si>
    <t>1</t>
  </si>
  <si>
    <t>Корекциони
елемент</t>
  </si>
  <si>
    <t>Бруто
вредност</t>
  </si>
  <si>
    <t>Исправка
вредности</t>
  </si>
  <si>
    <t>Учешће (у %)</t>
  </si>
  <si>
    <t>Јануар</t>
  </si>
  <si>
    <t>Фебруар</t>
  </si>
  <si>
    <t>Август</t>
  </si>
  <si>
    <t>Септембар</t>
  </si>
  <si>
    <t>Октобар</t>
  </si>
  <si>
    <t>Новембар</t>
  </si>
  <si>
    <t>Децембар</t>
  </si>
  <si>
    <t>Стопа приноса на регулисана средства</t>
  </si>
  <si>
    <t>Степен искоришћености капацитета транспортног система</t>
  </si>
  <si>
    <t>Регулаторни период:</t>
  </si>
  <si>
    <t>Конто</t>
  </si>
  <si>
    <t>Трошкови смештаја, исхране и превоза на службеном путу и на терену</t>
  </si>
  <si>
    <t>Трошкови стручног образовања запослених, услуге у вези са стручним усавршавањем (семинари, симпозијуми и сл.) и трошкови часописа и стручне литературе</t>
  </si>
  <si>
    <t>Трошкови регулаторне накнаде</t>
  </si>
  <si>
    <t>(остварено=одобрено)</t>
  </si>
  <si>
    <t>Цена сопственог капитала после опорезивања</t>
  </si>
  <si>
    <t>Пондерисана просечна цена позајмљеног капитала</t>
  </si>
  <si>
    <t>Приходи по основу накнађених штета</t>
  </si>
  <si>
    <t>Приходи по основу издавања одобрења са условима за извођење радова у заштитном појасу цевовода</t>
  </si>
  <si>
    <t>Број запослених на крају регулаторног периода (директно алоцирани запослени + припадајући део зајеничких запослених) - само информативно</t>
  </si>
  <si>
    <t>Број запослених</t>
  </si>
  <si>
    <t>Индекс потрошачких цена у РС</t>
  </si>
  <si>
    <t>Приходи по основу транзита</t>
  </si>
  <si>
    <r>
      <t>ОТ</t>
    </r>
    <r>
      <rPr>
        <vertAlign val="subscript"/>
        <sz val="10"/>
        <color indexed="18"/>
        <rFont val="Arial Narrow"/>
        <family val="2"/>
      </rPr>
      <t>т</t>
    </r>
  </si>
  <si>
    <r>
      <t>А</t>
    </r>
    <r>
      <rPr>
        <vertAlign val="subscript"/>
        <sz val="10"/>
        <color indexed="18"/>
        <rFont val="Arial Narrow"/>
        <family val="2"/>
      </rPr>
      <t>т</t>
    </r>
  </si>
  <si>
    <r>
      <t>ППЦК</t>
    </r>
    <r>
      <rPr>
        <vertAlign val="subscript"/>
        <sz val="10"/>
        <color indexed="18"/>
        <rFont val="Arial Narrow"/>
        <family val="2"/>
      </rPr>
      <t>т</t>
    </r>
  </si>
  <si>
    <r>
      <t>РС</t>
    </r>
    <r>
      <rPr>
        <vertAlign val="subscript"/>
        <sz val="10"/>
        <color indexed="18"/>
        <rFont val="Arial Narrow"/>
        <family val="2"/>
      </rPr>
      <t>т</t>
    </r>
  </si>
  <si>
    <r>
      <t>ОП</t>
    </r>
    <r>
      <rPr>
        <vertAlign val="subscript"/>
        <sz val="10"/>
        <color indexed="18"/>
        <rFont val="Arial Narrow"/>
        <family val="2"/>
      </rPr>
      <t>т</t>
    </r>
  </si>
  <si>
    <r>
      <t>КЕ</t>
    </r>
    <r>
      <rPr>
        <vertAlign val="subscript"/>
        <sz val="10"/>
        <color indexed="18"/>
        <rFont val="Arial Narrow"/>
        <family val="2"/>
      </rPr>
      <t>т</t>
    </r>
  </si>
  <si>
    <r>
      <t>МОП</t>
    </r>
    <r>
      <rPr>
        <vertAlign val="subscript"/>
        <sz val="10"/>
        <color indexed="18"/>
        <rFont val="Arial Narrow"/>
        <family val="2"/>
      </rPr>
      <t>т</t>
    </r>
  </si>
  <si>
    <r>
      <t>СИТС</t>
    </r>
    <r>
      <rPr>
        <vertAlign val="subscript"/>
        <sz val="10"/>
        <color indexed="18"/>
        <rFont val="Arial Narrow"/>
        <family val="2"/>
      </rPr>
      <t>т</t>
    </r>
  </si>
  <si>
    <r>
      <t>УМОП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 xml:space="preserve"> </t>
    </r>
  </si>
  <si>
    <r>
      <t>Трошкови амортизације постојећих средстава у регулаторном периоду 
(који не укључују трошкове амортизације средстава прибављених без накнаде, односно трошкови амортизације средстава наведених у колони пРС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>)</t>
    </r>
  </si>
  <si>
    <r>
      <t>пНВС</t>
    </r>
    <r>
      <rPr>
        <vertAlign val="subscript"/>
        <sz val="10"/>
        <color indexed="18"/>
        <rFont val="Arial Narrow"/>
        <family val="2"/>
      </rPr>
      <t>т</t>
    </r>
  </si>
  <si>
    <r>
      <t>пСБН</t>
    </r>
    <r>
      <rPr>
        <vertAlign val="subscript"/>
        <sz val="10"/>
        <color indexed="18"/>
        <rFont val="Arial Narrow"/>
        <family val="2"/>
      </rPr>
      <t>т</t>
    </r>
  </si>
  <si>
    <r>
      <t>пНСУП</t>
    </r>
    <r>
      <rPr>
        <vertAlign val="subscript"/>
        <sz val="10"/>
        <color indexed="18"/>
        <rFont val="Arial Narrow"/>
        <family val="2"/>
      </rPr>
      <t>т</t>
    </r>
  </si>
  <si>
    <r>
      <t>пРС</t>
    </r>
    <r>
      <rPr>
        <vertAlign val="subscript"/>
        <sz val="10"/>
        <color indexed="18"/>
        <rFont val="Arial Narrow"/>
        <family val="2"/>
      </rPr>
      <t>т</t>
    </r>
  </si>
  <si>
    <r>
      <t>АРС</t>
    </r>
    <r>
      <rPr>
        <vertAlign val="subscript"/>
        <sz val="10"/>
        <color indexed="18"/>
        <rFont val="Arial Narrow"/>
        <family val="2"/>
      </rPr>
      <t>т</t>
    </r>
  </si>
  <si>
    <r>
      <t>АПС</t>
    </r>
    <r>
      <rPr>
        <vertAlign val="subscript"/>
        <sz val="10"/>
        <color indexed="18"/>
        <rFont val="Arial Narrow"/>
        <family val="2"/>
      </rPr>
      <t>т</t>
    </r>
  </si>
  <si>
    <r>
      <t>ААС</t>
    </r>
    <r>
      <rPr>
        <vertAlign val="subscript"/>
        <sz val="10"/>
        <color indexed="18"/>
        <rFont val="Arial Narrow"/>
        <family val="2"/>
      </rPr>
      <t>т</t>
    </r>
  </si>
  <si>
    <r>
      <t>ΔСУП</t>
    </r>
    <r>
      <rPr>
        <vertAlign val="subscript"/>
        <sz val="10"/>
        <color indexed="18"/>
        <rFont val="Arial Narrow"/>
        <family val="2"/>
      </rPr>
      <t>т</t>
    </r>
  </si>
  <si>
    <r>
      <t>НОПС</t>
    </r>
    <r>
      <rPr>
        <vertAlign val="subscript"/>
        <sz val="10"/>
        <color indexed="18"/>
        <rFont val="Arial Narrow"/>
        <family val="2"/>
      </rPr>
      <t>т</t>
    </r>
  </si>
  <si>
    <r>
      <t>ΔСБН</t>
    </r>
    <r>
      <rPr>
        <vertAlign val="subscript"/>
        <sz val="10"/>
        <color indexed="18"/>
        <rFont val="Arial Narrow"/>
        <family val="2"/>
      </rPr>
      <t>т</t>
    </r>
  </si>
  <si>
    <r>
      <t>ΔНСУП</t>
    </r>
    <r>
      <rPr>
        <vertAlign val="subscript"/>
        <sz val="10"/>
        <color indexed="18"/>
        <rFont val="Arial Narrow"/>
        <family val="2"/>
      </rPr>
      <t>т</t>
    </r>
  </si>
  <si>
    <r>
      <t>кРС</t>
    </r>
    <r>
      <rPr>
        <vertAlign val="subscript"/>
        <sz val="10"/>
        <color indexed="18"/>
        <rFont val="Arial Narrow"/>
        <family val="2"/>
      </rPr>
      <t>т</t>
    </r>
  </si>
  <si>
    <r>
      <t>Остварен приход
ОПР</t>
    </r>
    <r>
      <rPr>
        <vertAlign val="subscript"/>
        <sz val="10"/>
        <color indexed="18"/>
        <rFont val="Arial Narrow"/>
        <family val="2"/>
      </rPr>
      <t>т</t>
    </r>
  </si>
  <si>
    <r>
      <t>Остварено
ОППР</t>
    </r>
    <r>
      <rPr>
        <vertAlign val="subscript"/>
        <sz val="10"/>
        <color indexed="18"/>
        <rFont val="Arial Narrow"/>
        <family val="2"/>
      </rPr>
      <t>т</t>
    </r>
  </si>
  <si>
    <r>
      <t>МОП</t>
    </r>
    <r>
      <rPr>
        <vertAlign val="subscript"/>
        <sz val="10"/>
        <color indexed="18"/>
        <rFont val="Arial Narrow"/>
        <family val="2"/>
      </rPr>
      <t xml:space="preserve">т </t>
    </r>
  </si>
  <si>
    <r>
      <t>Остварен приход (ОПР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>) (у 000 дин)</t>
    </r>
  </si>
  <si>
    <t>Пондерисана просечна цена капитала</t>
  </si>
  <si>
    <t>Укупна улагања</t>
  </si>
  <si>
    <t>Транспорт нафте нафтоводима</t>
  </si>
  <si>
    <t>Деоница нафтовода 1:</t>
  </si>
  <si>
    <t>Деоница нафтовода 2:</t>
  </si>
  <si>
    <r>
      <t>Усклађени максимално одобрени приход
(МОП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 xml:space="preserve"> х (3,00 х СИТС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 xml:space="preserve"> + 0,40)</t>
    </r>
    <r>
      <rPr>
        <sz val="10"/>
        <color indexed="18"/>
        <rFont val="Arial Narrow"/>
        <family val="2"/>
      </rPr>
      <t>)</t>
    </r>
  </si>
  <si>
    <r>
      <t>Усклађени максимално одобрени приход
(МОП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 xml:space="preserve"> х (1,50 х СИТС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 xml:space="preserve"> + 0,40))</t>
    </r>
  </si>
  <si>
    <t>2.5.</t>
  </si>
  <si>
    <t>2.6.</t>
  </si>
  <si>
    <t>2.7.</t>
  </si>
  <si>
    <t>2.8.</t>
  </si>
  <si>
    <t>Трошкови паре</t>
  </si>
  <si>
    <t>Трошкови услуга одржавања нафтовода</t>
  </si>
  <si>
    <t>1.2.1.</t>
  </si>
  <si>
    <t>1.2.2.</t>
  </si>
  <si>
    <t>1.3.1.</t>
  </si>
  <si>
    <t>1.3.2.</t>
  </si>
  <si>
    <t>1.3.3.</t>
  </si>
  <si>
    <t>1.3.4.</t>
  </si>
  <si>
    <t>2.8.1.</t>
  </si>
  <si>
    <t>2.8.2.</t>
  </si>
  <si>
    <t>2.8.3.</t>
  </si>
  <si>
    <t>2.8.4.</t>
  </si>
  <si>
    <t>2.8.5.</t>
  </si>
  <si>
    <t>2.8.6.</t>
  </si>
  <si>
    <t>3.4.1.</t>
  </si>
  <si>
    <t>3.4.2.</t>
  </si>
  <si>
    <t>3.9.</t>
  </si>
  <si>
    <t>4.1.1.</t>
  </si>
  <si>
    <t>4.1.2.</t>
  </si>
  <si>
    <t>4.1.3.</t>
  </si>
  <si>
    <t>4.1.4.</t>
  </si>
  <si>
    <t>4.3.3.</t>
  </si>
  <si>
    <t>4.6.1.</t>
  </si>
  <si>
    <t>4.6.2.</t>
  </si>
  <si>
    <t>4.8.1.</t>
  </si>
  <si>
    <t>4.8.2.</t>
  </si>
  <si>
    <t>4.8.3.</t>
  </si>
  <si>
    <t>Укупно оперативни трошкови (1 + 2 + 3 + 4 + 5)</t>
  </si>
  <si>
    <t>Укупно оперативни трошкови без трошкова регулаторне накнаде (6 - 4.8.2.)</t>
  </si>
  <si>
    <t>41 без 414 и 415</t>
  </si>
  <si>
    <t>Укупно (1 + 2 + 3 + 4 + 5 + 6)</t>
  </si>
  <si>
    <r>
      <t>Цена по тарифном ставу "енергент" (динара по тони / 100 km</t>
    </r>
    <r>
      <rPr>
        <sz val="10"/>
        <color indexed="18"/>
        <rFont val="Arial Narrow"/>
        <family val="2"/>
      </rPr>
      <t>)</t>
    </r>
  </si>
  <si>
    <t>Улагања у систем за транспорт нафте нафтоводима</t>
  </si>
  <si>
    <t>Остала улагања (пословни простор, возила, рачунари, софтвер, канцеларијски намештај и сл.)</t>
  </si>
  <si>
    <t>20</t>
  </si>
  <si>
    <t>Трошкови материјала и енергије</t>
  </si>
  <si>
    <t>1.4.</t>
  </si>
  <si>
    <t>1.5.</t>
  </si>
  <si>
    <t>Трошкови резервних делова</t>
  </si>
  <si>
    <t>Трошкови једнократног отписа алата и инвентара</t>
  </si>
  <si>
    <t>Трошкови накнада директору, односно члановима органа управљања и надзора</t>
  </si>
  <si>
    <t>Дугорочни кредити и зајмови у земљи</t>
  </si>
  <si>
    <t>Дугорочни кредити и зајмови у иностранству</t>
  </si>
  <si>
    <t>Краткорочни кредити и зајмови у земљи</t>
  </si>
  <si>
    <t>Краткорочни кредити и зајмови у иностранству</t>
  </si>
  <si>
    <t>Табела: НЕ-3б ПОЗАЈМЉЕНИ КАПИТАЛ</t>
  </si>
  <si>
    <t xml:space="preserve">Напомена: 1) У случају потребе повећати број редова. 2) Уколико средства под редним бројем 5. и 10. испуњавају услов да се истовремено искажу и у колони 7 и у колони 8, тада се подаци уносе само у колону 8. 3) Уколико промена вредности одређеног средства у регулаторном периоду испуњава услов да се истовремено искаже и у колони 17 и у колони 18, тада се подаци уносе само у колону 18. </t>
  </si>
  <si>
    <t>Податак се преузима из одговарајуће енергетско-техничке табеле Инфо-правила.</t>
  </si>
  <si>
    <t>Напомена: 1) Подаци о реализованим тарифним елементима у претходном регулаторном периоду преузимају се одговарајуће енергетско-техничке табеле Инфо-правила.</t>
  </si>
  <si>
    <t>Дужина нафтовода (km)</t>
  </si>
  <si>
    <r>
      <t>Реализовани тарифни елемент "енергент" (тона</t>
    </r>
    <r>
      <rPr>
        <sz val="10"/>
        <color indexed="18"/>
        <rFont val="Arial Narrow"/>
        <family val="2"/>
      </rPr>
      <t>)</t>
    </r>
  </si>
  <si>
    <t>а)</t>
  </si>
  <si>
    <t>Систем са пројектованим капацитетом преко седам милиона тона годишње</t>
  </si>
  <si>
    <t>б)</t>
  </si>
  <si>
    <t>Систем са пројектованим капацитетом до седам милиона тона годишње</t>
  </si>
  <si>
    <t>420, 421, 424, 425, 426, 427 и 429</t>
  </si>
  <si>
    <t>3.4.3.</t>
  </si>
  <si>
    <t>Добици од продаје регулисаних средстава</t>
  </si>
  <si>
    <t>8 (3 + 4 + 5 + 6 + 7)</t>
  </si>
  <si>
    <t>Нето вредност средстава у припреми и аванса датих за набавку истих на почетку регулаторног периода, а која неће бити (односно нису) активирана у регулаторном периоду или која нису оправдана и/или ефикасна</t>
  </si>
  <si>
    <t>Вредност регулисаних средстава на почетку регулаторног периода (1 - 2 - 3)</t>
  </si>
  <si>
    <t>Нето вредност средстава на крају регулаторног периода</t>
  </si>
  <si>
    <t>Нето вредност средстава прибављених без накнаде на крају регулаторног периода</t>
  </si>
  <si>
    <t>Нето вредност средстава у припреми и аванса датих за набавку истих на крају регулаторног периода, а која неће бити (односно нису) активирана у регулаторном периоду или која нису оправдана и/или ефикасна</t>
  </si>
  <si>
    <t>Вредност регулисаних средстава на крају регулаторног периода (5 - 6 - 7)</t>
  </si>
  <si>
    <t>Регулисана средства у регулаторном периоду ((4 + 8) / 2)</t>
  </si>
  <si>
    <t>Дужина (у km)</t>
  </si>
  <si>
    <r>
      <t>Д1</t>
    </r>
    <r>
      <rPr>
        <vertAlign val="subscript"/>
        <sz val="10"/>
        <color indexed="18"/>
        <rFont val="Arial Narrow"/>
        <family val="2"/>
      </rPr>
      <t>т</t>
    </r>
  </si>
  <si>
    <r>
      <t>Д2</t>
    </r>
    <r>
      <rPr>
        <vertAlign val="subscript"/>
        <sz val="10"/>
        <color indexed="18"/>
        <rFont val="Arial Narrow"/>
        <family val="2"/>
      </rPr>
      <t>т</t>
    </r>
  </si>
  <si>
    <t>Обрачунати корекциони елемент закључно са претходним регулаторним периодом</t>
  </si>
  <si>
    <t>Табела: НЕ-1 КОРЕКЦИОНИ ЕЛЕМЕНТ</t>
  </si>
  <si>
    <t>Табела: НЕ-2 OПЕРАТИВНИ ТРОШКОВИ</t>
  </si>
  <si>
    <t>Табела: НЕ-3 СТОПА ПРИНОСА НА РЕГУЛИСАНА СРЕДСТВА</t>
  </si>
  <si>
    <t>Извори финансирања улагања</t>
  </si>
  <si>
    <t>Табела: НЕ-4a РЕГУЛИСАНА СРЕДСТВА</t>
  </si>
  <si>
    <t>Табела: НЕ-4б ТРОШКОВИ АМОРТИЗАЦИЈЕ</t>
  </si>
  <si>
    <t>Табела: НЕ-5 ОСТАЛИ ПРИХОДИ</t>
  </si>
  <si>
    <t>Табела: НЕ-6 ОСТВАРЕН ПРИХОД</t>
  </si>
  <si>
    <t>Табела: НЕ-7 УЛАГАЊА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</si>
</sst>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;[Red]#,##0"/>
    <numFmt numFmtId="181" formatCode="0_)"/>
    <numFmt numFmtId="182" formatCode="General_)"/>
    <numFmt numFmtId="183" formatCode="0.0%"/>
    <numFmt numFmtId="184" formatCode="#,##0.0"/>
    <numFmt numFmtId="185" formatCode="#,##0.0000"/>
  </numFmts>
  <fonts count="44">
    <font>
      <sz val="10"/>
      <name val="Arial"/>
      <family val="0"/>
    </font>
    <font>
      <sz val="8"/>
      <name val="Arial"/>
      <family val="2"/>
    </font>
    <font>
      <sz val="12"/>
      <name val="Helv"/>
      <family val="0"/>
    </font>
    <font>
      <sz val="10"/>
      <color indexed="18"/>
      <name val="Arial Narrow"/>
      <family val="2"/>
    </font>
    <font>
      <vertAlign val="subscript"/>
      <sz val="10"/>
      <color indexed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99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hair"/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hair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181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2">
    <xf numFmtId="0" fontId="0" fillId="0" borderId="0" xfId="0" applyAlignment="1">
      <alignment/>
    </xf>
    <xf numFmtId="0" fontId="43" fillId="33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33" borderId="0" xfId="0" applyFont="1" applyFill="1" applyBorder="1" applyAlignment="1">
      <alignment horizontal="left" vertical="center"/>
    </xf>
    <xf numFmtId="49" fontId="43" fillId="33" borderId="0" xfId="0" applyNumberFormat="1" applyFont="1" applyFill="1" applyBorder="1" applyAlignment="1">
      <alignment vertical="center"/>
    </xf>
    <xf numFmtId="0" fontId="43" fillId="34" borderId="0" xfId="0" applyNumberFormat="1" applyFont="1" applyFill="1" applyBorder="1" applyAlignment="1">
      <alignment horizontal="left" vertical="center"/>
    </xf>
    <xf numFmtId="49" fontId="43" fillId="33" borderId="0" xfId="0" applyNumberFormat="1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49" fontId="43" fillId="33" borderId="0" xfId="0" applyNumberFormat="1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43" fillId="34" borderId="0" xfId="0" applyFont="1" applyFill="1" applyAlignment="1">
      <alignment horizontal="left" vertical="center"/>
    </xf>
    <xf numFmtId="0" fontId="43" fillId="34" borderId="0" xfId="0" applyFont="1" applyFill="1" applyAlignment="1">
      <alignment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vertical="center"/>
    </xf>
    <xf numFmtId="0" fontId="43" fillId="33" borderId="0" xfId="0" applyNumberFormat="1" applyFont="1" applyFill="1" applyAlignment="1">
      <alignment vertical="center"/>
    </xf>
    <xf numFmtId="0" fontId="43" fillId="33" borderId="0" xfId="0" applyFont="1" applyFill="1" applyAlignment="1">
      <alignment horizontal="left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vertical="center"/>
    </xf>
    <xf numFmtId="0" fontId="43" fillId="33" borderId="13" xfId="0" applyFont="1" applyFill="1" applyBorder="1" applyAlignment="1">
      <alignment horizontal="center" vertical="center"/>
    </xf>
    <xf numFmtId="3" fontId="43" fillId="35" borderId="14" xfId="0" applyNumberFormat="1" applyFont="1" applyFill="1" applyBorder="1" applyAlignment="1">
      <alignment horizontal="right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vertical="center" wrapText="1"/>
    </xf>
    <xf numFmtId="0" fontId="43" fillId="33" borderId="16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vertical="center" wrapText="1"/>
    </xf>
    <xf numFmtId="0" fontId="43" fillId="33" borderId="19" xfId="0" applyFont="1" applyFill="1" applyBorder="1" applyAlignment="1">
      <alignment horizontal="center" vertical="center"/>
    </xf>
    <xf numFmtId="3" fontId="43" fillId="35" borderId="0" xfId="0" applyNumberFormat="1" applyFont="1" applyFill="1" applyBorder="1" applyAlignment="1">
      <alignment vertical="center"/>
    </xf>
    <xf numFmtId="0" fontId="43" fillId="33" borderId="20" xfId="0" applyFont="1" applyFill="1" applyBorder="1" applyAlignment="1">
      <alignment horizontal="center" vertical="center"/>
    </xf>
    <xf numFmtId="3" fontId="43" fillId="35" borderId="21" xfId="0" applyNumberFormat="1" applyFont="1" applyFill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3" fillId="33" borderId="12" xfId="0" applyFont="1" applyFill="1" applyBorder="1" applyAlignment="1">
      <alignment horizontal="right" vertical="center"/>
    </xf>
    <xf numFmtId="0" fontId="43" fillId="33" borderId="13" xfId="0" applyFont="1" applyFill="1" applyBorder="1" applyAlignment="1">
      <alignment horizontal="left" vertical="center" wrapText="1"/>
    </xf>
    <xf numFmtId="0" fontId="43" fillId="33" borderId="13" xfId="0" applyFont="1" applyFill="1" applyBorder="1" applyAlignment="1">
      <alignment vertical="center" wrapText="1"/>
    </xf>
    <xf numFmtId="0" fontId="43" fillId="33" borderId="17" xfId="0" applyFont="1" applyFill="1" applyBorder="1" applyAlignment="1">
      <alignment horizontal="right" vertical="center"/>
    </xf>
    <xf numFmtId="0" fontId="43" fillId="0" borderId="0" xfId="0" applyFont="1" applyAlignment="1">
      <alignment vertical="center" wrapText="1"/>
    </xf>
    <xf numFmtId="0" fontId="43" fillId="35" borderId="0" xfId="0" applyFont="1" applyFill="1" applyAlignment="1">
      <alignment vertical="center"/>
    </xf>
    <xf numFmtId="3" fontId="43" fillId="33" borderId="22" xfId="0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0" fontId="43" fillId="33" borderId="0" xfId="0" applyFont="1" applyFill="1" applyAlignment="1">
      <alignment horizontal="right" vertical="center"/>
    </xf>
    <xf numFmtId="0" fontId="43" fillId="33" borderId="22" xfId="0" applyFont="1" applyFill="1" applyBorder="1" applyAlignment="1">
      <alignment horizontal="left" vertical="center" wrapText="1"/>
    </xf>
    <xf numFmtId="3" fontId="43" fillId="33" borderId="22" xfId="0" applyNumberFormat="1" applyFont="1" applyFill="1" applyBorder="1" applyAlignment="1">
      <alignment horizontal="right" vertical="center" wrapText="1"/>
    </xf>
    <xf numFmtId="0" fontId="43" fillId="33" borderId="23" xfId="0" applyFont="1" applyFill="1" applyBorder="1" applyAlignment="1">
      <alignment horizontal="right" vertical="center"/>
    </xf>
    <xf numFmtId="0" fontId="43" fillId="33" borderId="24" xfId="0" applyFont="1" applyFill="1" applyBorder="1" applyAlignment="1">
      <alignment horizontal="left" vertical="center" wrapText="1"/>
    </xf>
    <xf numFmtId="0" fontId="43" fillId="33" borderId="15" xfId="0" applyFont="1" applyFill="1" applyBorder="1" applyAlignment="1">
      <alignment horizontal="right" vertical="center"/>
    </xf>
    <xf numFmtId="0" fontId="43" fillId="33" borderId="16" xfId="0" applyFont="1" applyFill="1" applyBorder="1" applyAlignment="1">
      <alignment horizontal="left" vertical="center" wrapText="1"/>
    </xf>
    <xf numFmtId="0" fontId="43" fillId="33" borderId="22" xfId="0" applyFont="1" applyFill="1" applyBorder="1" applyAlignment="1">
      <alignment vertical="center" wrapText="1"/>
    </xf>
    <xf numFmtId="0" fontId="43" fillId="33" borderId="24" xfId="0" applyFont="1" applyFill="1" applyBorder="1" applyAlignment="1">
      <alignment vertical="center" wrapText="1"/>
    </xf>
    <xf numFmtId="0" fontId="43" fillId="33" borderId="25" xfId="0" applyFont="1" applyFill="1" applyBorder="1" applyAlignment="1">
      <alignment vertical="center" wrapText="1"/>
    </xf>
    <xf numFmtId="0" fontId="43" fillId="33" borderId="26" xfId="0" applyFont="1" applyFill="1" applyBorder="1" applyAlignment="1">
      <alignment vertical="center" wrapText="1"/>
    </xf>
    <xf numFmtId="0" fontId="43" fillId="0" borderId="21" xfId="0" applyFont="1" applyBorder="1" applyAlignment="1">
      <alignment horizontal="left" vertical="center" wrapText="1"/>
    </xf>
    <xf numFmtId="0" fontId="43" fillId="33" borderId="27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181" fontId="43" fillId="33" borderId="0" xfId="60" applyNumberFormat="1" applyFont="1" applyFill="1" applyBorder="1" applyAlignment="1" applyProtection="1">
      <alignment horizontal="center" vertical="center"/>
      <protection/>
    </xf>
    <xf numFmtId="181" fontId="43" fillId="33" borderId="0" xfId="60" applyNumberFormat="1" applyFont="1" applyFill="1" applyBorder="1" applyAlignment="1" applyProtection="1">
      <alignment horizontal="left" vertical="center"/>
      <protection/>
    </xf>
    <xf numFmtId="0" fontId="43" fillId="35" borderId="0" xfId="0" applyFont="1" applyFill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vertical="center"/>
    </xf>
    <xf numFmtId="0" fontId="43" fillId="33" borderId="21" xfId="0" applyFont="1" applyFill="1" applyBorder="1" applyAlignment="1">
      <alignment vertical="center"/>
    </xf>
    <xf numFmtId="3" fontId="43" fillId="0" borderId="24" xfId="0" applyNumberFormat="1" applyFont="1" applyFill="1" applyBorder="1" applyAlignment="1">
      <alignment horizontal="right" vertical="center"/>
    </xf>
    <xf numFmtId="3" fontId="43" fillId="35" borderId="13" xfId="0" applyNumberFormat="1" applyFont="1" applyFill="1" applyBorder="1" applyAlignment="1">
      <alignment horizontal="right" vertical="center"/>
    </xf>
    <xf numFmtId="3" fontId="43" fillId="0" borderId="28" xfId="0" applyNumberFormat="1" applyFont="1" applyFill="1" applyBorder="1" applyAlignment="1">
      <alignment horizontal="right" vertical="center"/>
    </xf>
    <xf numFmtId="0" fontId="43" fillId="33" borderId="0" xfId="0" applyFont="1" applyFill="1" applyAlignment="1">
      <alignment horizontal="left" vertic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Border="1" applyAlignment="1">
      <alignment vertical="center"/>
    </xf>
    <xf numFmtId="0" fontId="43" fillId="33" borderId="0" xfId="0" applyFont="1" applyFill="1" applyAlignment="1">
      <alignment horizontal="center" vertical="center"/>
    </xf>
    <xf numFmtId="181" fontId="43" fillId="33" borderId="0" xfId="60" applyNumberFormat="1" applyFont="1" applyFill="1" applyBorder="1" applyAlignment="1" applyProtection="1">
      <alignment horizontal="left" vertical="center"/>
      <protection/>
    </xf>
    <xf numFmtId="0" fontId="43" fillId="33" borderId="0" xfId="0" applyFont="1" applyFill="1" applyBorder="1" applyAlignment="1">
      <alignment horizontal="right" vertical="center"/>
    </xf>
    <xf numFmtId="0" fontId="43" fillId="33" borderId="29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left" vertical="center" wrapText="1"/>
    </xf>
    <xf numFmtId="3" fontId="43" fillId="34" borderId="30" xfId="60" applyNumberFormat="1" applyFont="1" applyFill="1" applyBorder="1" applyAlignment="1" applyProtection="1">
      <alignment horizontal="right" vertical="center"/>
      <protection/>
    </xf>
    <xf numFmtId="0" fontId="43" fillId="33" borderId="23" xfId="0" applyFont="1" applyFill="1" applyBorder="1" applyAlignment="1">
      <alignment horizontal="center" vertical="center"/>
    </xf>
    <xf numFmtId="181" fontId="43" fillId="33" borderId="24" xfId="60" applyNumberFormat="1" applyFont="1" applyFill="1" applyBorder="1" applyAlignment="1" applyProtection="1">
      <alignment horizontal="left" vertical="center" wrapText="1"/>
      <protection/>
    </xf>
    <xf numFmtId="3" fontId="43" fillId="34" borderId="31" xfId="0" applyNumberFormat="1" applyFont="1" applyFill="1" applyBorder="1" applyAlignment="1">
      <alignment horizontal="right" vertical="center"/>
    </xf>
    <xf numFmtId="0" fontId="43" fillId="33" borderId="12" xfId="0" applyFont="1" applyFill="1" applyBorder="1" applyAlignment="1">
      <alignment horizontal="center" vertical="center"/>
    </xf>
    <xf numFmtId="181" fontId="43" fillId="33" borderId="13" xfId="60" applyNumberFormat="1" applyFont="1" applyFill="1" applyBorder="1" applyAlignment="1" applyProtection="1">
      <alignment horizontal="left" vertical="center" wrapText="1"/>
      <protection/>
    </xf>
    <xf numFmtId="3" fontId="43" fillId="34" borderId="14" xfId="0" applyNumberFormat="1" applyFont="1" applyFill="1" applyBorder="1" applyAlignment="1">
      <alignment horizontal="right" vertical="center"/>
    </xf>
    <xf numFmtId="0" fontId="43" fillId="33" borderId="15" xfId="0" applyFont="1" applyFill="1" applyBorder="1" applyAlignment="1">
      <alignment horizontal="center" vertical="center"/>
    </xf>
    <xf numFmtId="181" fontId="43" fillId="33" borderId="16" xfId="60" applyNumberFormat="1" applyFont="1" applyFill="1" applyBorder="1" applyAlignment="1" applyProtection="1">
      <alignment horizontal="left" vertical="center" wrapText="1"/>
      <protection/>
    </xf>
    <xf numFmtId="3" fontId="43" fillId="33" borderId="14" xfId="0" applyNumberFormat="1" applyFont="1" applyFill="1" applyBorder="1" applyAlignment="1">
      <alignment horizontal="right" vertical="center"/>
    </xf>
    <xf numFmtId="3" fontId="43" fillId="33" borderId="32" xfId="0" applyNumberFormat="1" applyFont="1" applyFill="1" applyBorder="1" applyAlignment="1">
      <alignment horizontal="right" vertical="center"/>
    </xf>
    <xf numFmtId="0" fontId="43" fillId="33" borderId="13" xfId="0" applyFont="1" applyFill="1" applyBorder="1" applyAlignment="1">
      <alignment horizontal="left" vertical="center" wrapText="1"/>
    </xf>
    <xf numFmtId="3" fontId="43" fillId="34" borderId="32" xfId="0" applyNumberFormat="1" applyFont="1" applyFill="1" applyBorder="1" applyAlignment="1">
      <alignment horizontal="right" vertical="center"/>
    </xf>
    <xf numFmtId="0" fontId="43" fillId="33" borderId="17" xfId="0" applyFont="1" applyFill="1" applyBorder="1" applyAlignment="1">
      <alignment horizontal="center" vertical="center"/>
    </xf>
    <xf numFmtId="181" fontId="43" fillId="33" borderId="18" xfId="60" applyNumberFormat="1" applyFont="1" applyFill="1" applyBorder="1" applyAlignment="1" applyProtection="1">
      <alignment horizontal="left" vertical="center" wrapText="1"/>
      <protection/>
    </xf>
    <xf numFmtId="3" fontId="43" fillId="33" borderId="33" xfId="0" applyNumberFormat="1" applyFont="1" applyFill="1" applyBorder="1" applyAlignment="1">
      <alignment horizontal="right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34" xfId="0" applyFont="1" applyFill="1" applyBorder="1" applyAlignment="1">
      <alignment vertical="center"/>
    </xf>
    <xf numFmtId="3" fontId="43" fillId="33" borderId="35" xfId="0" applyNumberFormat="1" applyFont="1" applyFill="1" applyBorder="1" applyAlignment="1">
      <alignment horizontal="right" vertical="center"/>
    </xf>
    <xf numFmtId="181" fontId="43" fillId="0" borderId="0" xfId="60" applyNumberFormat="1" applyFont="1" applyFill="1" applyBorder="1" applyAlignment="1" applyProtection="1">
      <alignment horizontal="left" vertical="center"/>
      <protection/>
    </xf>
    <xf numFmtId="0" fontId="43" fillId="0" borderId="0" xfId="0" applyFont="1" applyFill="1" applyBorder="1" applyAlignment="1">
      <alignment horizontal="right" vertical="center"/>
    </xf>
    <xf numFmtId="0" fontId="43" fillId="0" borderId="10" xfId="0" applyFont="1" applyFill="1" applyBorder="1" applyAlignment="1">
      <alignment horizontal="center" vertical="center"/>
    </xf>
    <xf numFmtId="181" fontId="43" fillId="0" borderId="11" xfId="60" applyNumberFormat="1" applyFont="1" applyFill="1" applyBorder="1" applyAlignment="1" applyProtection="1">
      <alignment horizontal="left" vertical="center" wrapText="1"/>
      <protection/>
    </xf>
    <xf numFmtId="0" fontId="43" fillId="0" borderId="0" xfId="0" applyFont="1" applyFill="1" applyBorder="1" applyAlignment="1">
      <alignment vertical="center"/>
    </xf>
    <xf numFmtId="0" fontId="43" fillId="0" borderId="12" xfId="0" applyFont="1" applyFill="1" applyBorder="1" applyAlignment="1">
      <alignment horizontal="center" vertical="center"/>
    </xf>
    <xf numFmtId="181" fontId="43" fillId="0" borderId="13" xfId="60" applyNumberFormat="1" applyFont="1" applyFill="1" applyBorder="1" applyAlignment="1" applyProtection="1">
      <alignment horizontal="left" vertical="center" wrapText="1"/>
      <protection/>
    </xf>
    <xf numFmtId="0" fontId="43" fillId="0" borderId="17" xfId="0" applyFont="1" applyFill="1" applyBorder="1" applyAlignment="1">
      <alignment horizontal="center" vertical="center"/>
    </xf>
    <xf numFmtId="181" fontId="43" fillId="0" borderId="18" xfId="60" applyNumberFormat="1" applyFont="1" applyFill="1" applyBorder="1" applyAlignment="1" applyProtection="1">
      <alignment horizontal="left" vertical="center" wrapText="1"/>
      <protection/>
    </xf>
    <xf numFmtId="0" fontId="43" fillId="0" borderId="19" xfId="0" applyFont="1" applyFill="1" applyBorder="1" applyAlignment="1">
      <alignment horizontal="center" vertical="center"/>
    </xf>
    <xf numFmtId="0" fontId="43" fillId="0" borderId="34" xfId="0" applyFont="1" applyFill="1" applyBorder="1" applyAlignment="1">
      <alignment vertical="center"/>
    </xf>
    <xf numFmtId="3" fontId="43" fillId="0" borderId="0" xfId="0" applyNumberFormat="1" applyFont="1" applyFill="1" applyBorder="1" applyAlignment="1">
      <alignment vertical="center"/>
    </xf>
    <xf numFmtId="181" fontId="43" fillId="35" borderId="0" xfId="60" applyNumberFormat="1" applyFont="1" applyFill="1" applyBorder="1" applyAlignment="1" applyProtection="1">
      <alignment horizontal="left" vertical="center"/>
      <protection/>
    </xf>
    <xf numFmtId="0" fontId="43" fillId="35" borderId="0" xfId="0" applyFont="1" applyFill="1" applyBorder="1" applyAlignment="1">
      <alignment horizontal="right" vertical="center"/>
    </xf>
    <xf numFmtId="181" fontId="43" fillId="35" borderId="36" xfId="60" applyNumberFormat="1" applyFont="1" applyFill="1" applyBorder="1" applyAlignment="1" applyProtection="1">
      <alignment horizontal="center" vertical="center"/>
      <protection/>
    </xf>
    <xf numFmtId="181" fontId="43" fillId="33" borderId="11" xfId="60" applyNumberFormat="1" applyFont="1" applyFill="1" applyBorder="1" applyAlignment="1" applyProtection="1">
      <alignment horizontal="left" vertical="center" wrapText="1"/>
      <protection/>
    </xf>
    <xf numFmtId="181" fontId="43" fillId="33" borderId="13" xfId="60" applyNumberFormat="1" applyFont="1" applyFill="1" applyBorder="1" applyAlignment="1" applyProtection="1">
      <alignment horizontal="left" vertical="center" wrapText="1"/>
      <protection/>
    </xf>
    <xf numFmtId="181" fontId="43" fillId="33" borderId="16" xfId="60" applyNumberFormat="1" applyFont="1" applyFill="1" applyBorder="1" applyAlignment="1" applyProtection="1">
      <alignment horizontal="left" vertical="center" wrapText="1"/>
      <protection/>
    </xf>
    <xf numFmtId="181" fontId="43" fillId="35" borderId="0" xfId="60" applyNumberFormat="1" applyFont="1" applyFill="1" applyBorder="1" applyAlignment="1" applyProtection="1">
      <alignment horizontal="center" vertical="center"/>
      <protection/>
    </xf>
    <xf numFmtId="181" fontId="43" fillId="35" borderId="37" xfId="60" applyNumberFormat="1" applyFont="1" applyFill="1" applyBorder="1" applyAlignment="1" applyProtection="1">
      <alignment horizontal="center" vertical="center" wrapText="1"/>
      <protection/>
    </xf>
    <xf numFmtId="0" fontId="43" fillId="35" borderId="36" xfId="0" applyFont="1" applyFill="1" applyBorder="1" applyAlignment="1">
      <alignment horizontal="center" vertical="center"/>
    </xf>
    <xf numFmtId="0" fontId="43" fillId="35" borderId="38" xfId="0" applyFont="1" applyFill="1" applyBorder="1" applyAlignment="1">
      <alignment horizontal="center" vertical="center"/>
    </xf>
    <xf numFmtId="181" fontId="43" fillId="35" borderId="10" xfId="60" applyNumberFormat="1" applyFont="1" applyFill="1" applyBorder="1" applyAlignment="1" applyProtection="1">
      <alignment horizontal="center" vertical="center"/>
      <protection/>
    </xf>
    <xf numFmtId="0" fontId="43" fillId="36" borderId="11" xfId="0" applyFont="1" applyFill="1" applyBorder="1" applyAlignment="1">
      <alignment vertical="center"/>
    </xf>
    <xf numFmtId="3" fontId="43" fillId="37" borderId="11" xfId="0" applyNumberFormat="1" applyFont="1" applyFill="1" applyBorder="1" applyAlignment="1">
      <alignment vertical="center"/>
    </xf>
    <xf numFmtId="3" fontId="43" fillId="35" borderId="30" xfId="0" applyNumberFormat="1" applyFont="1" applyFill="1" applyBorder="1" applyAlignment="1">
      <alignment vertical="center"/>
    </xf>
    <xf numFmtId="181" fontId="43" fillId="35" borderId="12" xfId="60" applyNumberFormat="1" applyFont="1" applyFill="1" applyBorder="1" applyAlignment="1" applyProtection="1">
      <alignment horizontal="center" vertical="center"/>
      <protection/>
    </xf>
    <xf numFmtId="0" fontId="43" fillId="36" borderId="13" xfId="0" applyFont="1" applyFill="1" applyBorder="1" applyAlignment="1">
      <alignment vertical="center"/>
    </xf>
    <xf numFmtId="4" fontId="43" fillId="37" borderId="13" xfId="0" applyNumberFormat="1" applyFont="1" applyFill="1" applyBorder="1" applyAlignment="1">
      <alignment horizontal="right" vertical="center"/>
    </xf>
    <xf numFmtId="181" fontId="43" fillId="35" borderId="20" xfId="60" applyNumberFormat="1" applyFont="1" applyFill="1" applyBorder="1" applyAlignment="1" applyProtection="1">
      <alignment horizontal="center" vertical="center"/>
      <protection/>
    </xf>
    <xf numFmtId="3" fontId="43" fillId="36" borderId="21" xfId="0" applyNumberFormat="1" applyFont="1" applyFill="1" applyBorder="1" applyAlignment="1">
      <alignment vertical="center"/>
    </xf>
    <xf numFmtId="3" fontId="43" fillId="35" borderId="35" xfId="0" applyNumberFormat="1" applyFont="1" applyFill="1" applyBorder="1" applyAlignment="1">
      <alignment vertical="center"/>
    </xf>
    <xf numFmtId="49" fontId="43" fillId="33" borderId="0" xfId="0" applyNumberFormat="1" applyFont="1" applyFill="1" applyAlignment="1">
      <alignment vertical="center" wrapText="1"/>
    </xf>
    <xf numFmtId="49" fontId="43" fillId="33" borderId="39" xfId="0" applyNumberFormat="1" applyFont="1" applyFill="1" applyBorder="1" applyAlignment="1">
      <alignment horizontal="center" vertical="center" wrapText="1"/>
    </xf>
    <xf numFmtId="49" fontId="43" fillId="33" borderId="40" xfId="0" applyNumberFormat="1" applyFont="1" applyFill="1" applyBorder="1" applyAlignment="1">
      <alignment horizontal="center" vertical="center" wrapText="1"/>
    </xf>
    <xf numFmtId="49" fontId="43" fillId="33" borderId="26" xfId="0" applyNumberFormat="1" applyFont="1" applyFill="1" applyBorder="1" applyAlignment="1">
      <alignment horizontal="center" vertical="center" wrapText="1"/>
    </xf>
    <xf numFmtId="49" fontId="43" fillId="33" borderId="22" xfId="0" applyNumberFormat="1" applyFont="1" applyFill="1" applyBorder="1" applyAlignment="1">
      <alignment horizontal="center" vertical="center" wrapText="1"/>
    </xf>
    <xf numFmtId="49" fontId="43" fillId="33" borderId="41" xfId="0" applyNumberFormat="1" applyFont="1" applyFill="1" applyBorder="1" applyAlignment="1">
      <alignment horizontal="center" vertical="center" wrapText="1"/>
    </xf>
    <xf numFmtId="49" fontId="43" fillId="33" borderId="0" xfId="0" applyNumberFormat="1" applyFont="1" applyFill="1" applyAlignment="1">
      <alignment horizontal="center" vertical="center" wrapText="1"/>
    </xf>
    <xf numFmtId="49" fontId="43" fillId="33" borderId="42" xfId="0" applyNumberFormat="1" applyFont="1" applyFill="1" applyBorder="1" applyAlignment="1">
      <alignment horizontal="center" vertical="center"/>
    </xf>
    <xf numFmtId="49" fontId="43" fillId="33" borderId="22" xfId="0" applyNumberFormat="1" applyFont="1" applyFill="1" applyBorder="1" applyAlignment="1">
      <alignment horizontal="left" vertical="center"/>
    </xf>
    <xf numFmtId="3" fontId="43" fillId="33" borderId="43" xfId="0" applyNumberFormat="1" applyFont="1" applyFill="1" applyBorder="1" applyAlignment="1">
      <alignment horizontal="right" vertical="center"/>
    </xf>
    <xf numFmtId="0" fontId="43" fillId="33" borderId="23" xfId="0" applyFont="1" applyFill="1" applyBorder="1" applyAlignment="1">
      <alignment horizontal="center" vertical="center" wrapText="1"/>
    </xf>
    <xf numFmtId="0" fontId="43" fillId="34" borderId="24" xfId="0" applyFont="1" applyFill="1" applyBorder="1" applyAlignment="1">
      <alignment vertical="center" wrapText="1"/>
    </xf>
    <xf numFmtId="3" fontId="43" fillId="34" borderId="24" xfId="0" applyNumberFormat="1" applyFont="1" applyFill="1" applyBorder="1" applyAlignment="1">
      <alignment horizontal="right" vertical="center"/>
    </xf>
    <xf numFmtId="3" fontId="43" fillId="33" borderId="31" xfId="0" applyNumberFormat="1" applyFont="1" applyFill="1" applyBorder="1" applyAlignment="1">
      <alignment horizontal="right" vertical="center"/>
    </xf>
    <xf numFmtId="49" fontId="43" fillId="33" borderId="12" xfId="0" applyNumberFormat="1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49" fontId="43" fillId="33" borderId="15" xfId="0" applyNumberFormat="1" applyFont="1" applyFill="1" applyBorder="1" applyAlignment="1">
      <alignment horizontal="center" vertical="center" wrapText="1"/>
    </xf>
    <xf numFmtId="49" fontId="43" fillId="33" borderId="42" xfId="0" applyNumberFormat="1" applyFont="1" applyFill="1" applyBorder="1" applyAlignment="1">
      <alignment horizontal="center" vertical="center" wrapText="1"/>
    </xf>
    <xf numFmtId="3" fontId="43" fillId="33" borderId="43" xfId="0" applyNumberFormat="1" applyFont="1" applyFill="1" applyBorder="1" applyAlignment="1">
      <alignment horizontal="right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5" borderId="40" xfId="0" applyFont="1" applyFill="1" applyBorder="1" applyAlignment="1">
      <alignment horizontal="center" vertical="center" wrapText="1"/>
    </xf>
    <xf numFmtId="0" fontId="43" fillId="35" borderId="26" xfId="0" applyFont="1" applyFill="1" applyBorder="1" applyAlignment="1">
      <alignment horizontal="left" vertical="center" wrapText="1"/>
    </xf>
    <xf numFmtId="3" fontId="43" fillId="35" borderId="26" xfId="0" applyNumberFormat="1" applyFont="1" applyFill="1" applyBorder="1" applyAlignment="1">
      <alignment horizontal="right" vertical="center" wrapText="1"/>
    </xf>
    <xf numFmtId="3" fontId="43" fillId="35" borderId="43" xfId="0" applyNumberFormat="1" applyFont="1" applyFill="1" applyBorder="1" applyAlignment="1">
      <alignment horizontal="right" vertical="center" wrapText="1"/>
    </xf>
    <xf numFmtId="0" fontId="43" fillId="35" borderId="20" xfId="0" applyFont="1" applyFill="1" applyBorder="1" applyAlignment="1">
      <alignment horizontal="center" vertical="center"/>
    </xf>
    <xf numFmtId="183" fontId="43" fillId="35" borderId="21" xfId="0" applyNumberFormat="1" applyFont="1" applyFill="1" applyBorder="1" applyAlignment="1">
      <alignment horizontal="right" vertical="center"/>
    </xf>
    <xf numFmtId="183" fontId="43" fillId="35" borderId="35" xfId="0" applyNumberFormat="1" applyFont="1" applyFill="1" applyBorder="1" applyAlignment="1">
      <alignment horizontal="right" vertical="center"/>
    </xf>
    <xf numFmtId="49" fontId="43" fillId="33" borderId="29" xfId="0" applyNumberFormat="1" applyFont="1" applyFill="1" applyBorder="1" applyAlignment="1">
      <alignment horizontal="center" vertical="center" wrapText="1"/>
    </xf>
    <xf numFmtId="1" fontId="43" fillId="33" borderId="38" xfId="0" applyNumberFormat="1" applyFont="1" applyFill="1" applyBorder="1" applyAlignment="1">
      <alignment horizontal="center" vertical="center" wrapText="1"/>
    </xf>
    <xf numFmtId="3" fontId="43" fillId="35" borderId="44" xfId="0" applyNumberFormat="1" applyFont="1" applyFill="1" applyBorder="1" applyAlignment="1">
      <alignment horizontal="right" vertical="center"/>
    </xf>
    <xf numFmtId="0" fontId="43" fillId="35" borderId="38" xfId="0" applyFont="1" applyFill="1" applyBorder="1" applyAlignment="1">
      <alignment horizontal="center" vertical="center"/>
    </xf>
    <xf numFmtId="181" fontId="43" fillId="35" borderId="0" xfId="60" applyNumberFormat="1" applyFont="1" applyFill="1" applyBorder="1" applyAlignment="1" applyProtection="1">
      <alignment horizontal="center" vertical="center"/>
      <protection/>
    </xf>
    <xf numFmtId="181" fontId="43" fillId="35" borderId="36" xfId="60" applyNumberFormat="1" applyFont="1" applyFill="1" applyBorder="1" applyAlignment="1" applyProtection="1">
      <alignment horizontal="center" vertical="center"/>
      <protection/>
    </xf>
    <xf numFmtId="0" fontId="43" fillId="33" borderId="45" xfId="0" applyFont="1" applyFill="1" applyBorder="1" applyAlignment="1">
      <alignment horizontal="center" vertical="center"/>
    </xf>
    <xf numFmtId="0" fontId="43" fillId="33" borderId="46" xfId="0" applyFont="1" applyFill="1" applyBorder="1" applyAlignment="1">
      <alignment horizontal="center" vertical="center"/>
    </xf>
    <xf numFmtId="0" fontId="43" fillId="33" borderId="47" xfId="0" applyFont="1" applyFill="1" applyBorder="1" applyAlignment="1">
      <alignment horizontal="center" vertical="center"/>
    </xf>
    <xf numFmtId="0" fontId="43" fillId="33" borderId="48" xfId="0" applyFont="1" applyFill="1" applyBorder="1" applyAlignment="1">
      <alignment horizontal="center" vertical="center"/>
    </xf>
    <xf numFmtId="0" fontId="43" fillId="33" borderId="49" xfId="0" applyFont="1" applyFill="1" applyBorder="1" applyAlignment="1">
      <alignment horizontal="center" vertical="center"/>
    </xf>
    <xf numFmtId="3" fontId="43" fillId="35" borderId="50" xfId="0" applyNumberFormat="1" applyFont="1" applyFill="1" applyBorder="1" applyAlignment="1">
      <alignment horizontal="right" vertical="center"/>
    </xf>
    <xf numFmtId="4" fontId="43" fillId="35" borderId="14" xfId="0" applyNumberFormat="1" applyFont="1" applyFill="1" applyBorder="1" applyAlignment="1">
      <alignment horizontal="right" vertical="center"/>
    </xf>
    <xf numFmtId="0" fontId="43" fillId="0" borderId="51" xfId="0" applyFont="1" applyBorder="1" applyAlignment="1">
      <alignment vertical="center"/>
    </xf>
    <xf numFmtId="0" fontId="43" fillId="0" borderId="52" xfId="0" applyFont="1" applyBorder="1" applyAlignment="1">
      <alignment vertical="center"/>
    </xf>
    <xf numFmtId="0" fontId="43" fillId="33" borderId="53" xfId="0" applyFont="1" applyFill="1" applyBorder="1" applyAlignment="1">
      <alignment horizontal="center" vertical="center"/>
    </xf>
    <xf numFmtId="0" fontId="43" fillId="33" borderId="54" xfId="0" applyFont="1" applyFill="1" applyBorder="1" applyAlignment="1">
      <alignment horizontal="center" vertical="center"/>
    </xf>
    <xf numFmtId="0" fontId="43" fillId="33" borderId="55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33" borderId="42" xfId="0" applyFont="1" applyFill="1" applyBorder="1" applyAlignment="1">
      <alignment horizontal="center" vertical="center"/>
    </xf>
    <xf numFmtId="0" fontId="43" fillId="33" borderId="56" xfId="0" applyFont="1" applyFill="1" applyBorder="1" applyAlignment="1">
      <alignment horizontal="center" vertical="center"/>
    </xf>
    <xf numFmtId="0" fontId="43" fillId="33" borderId="40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left" vertical="center" wrapText="1"/>
    </xf>
    <xf numFmtId="181" fontId="43" fillId="33" borderId="38" xfId="60" applyNumberFormat="1" applyFont="1" applyFill="1" applyBorder="1" applyAlignment="1" applyProtection="1">
      <alignment horizontal="center" vertical="center"/>
      <protection/>
    </xf>
    <xf numFmtId="181" fontId="43" fillId="35" borderId="57" xfId="60" applyNumberFormat="1" applyFont="1" applyFill="1" applyBorder="1" applyAlignment="1" applyProtection="1">
      <alignment horizontal="center" vertical="center"/>
      <protection/>
    </xf>
    <xf numFmtId="0" fontId="43" fillId="36" borderId="39" xfId="0" applyFont="1" applyFill="1" applyBorder="1" applyAlignment="1">
      <alignment vertical="center"/>
    </xf>
    <xf numFmtId="4" fontId="43" fillId="37" borderId="39" xfId="0" applyNumberFormat="1" applyFont="1" applyFill="1" applyBorder="1" applyAlignment="1">
      <alignment horizontal="right" vertical="center"/>
    </xf>
    <xf numFmtId="4" fontId="43" fillId="35" borderId="58" xfId="0" applyNumberFormat="1" applyFont="1" applyFill="1" applyBorder="1" applyAlignment="1">
      <alignment horizontal="right" vertical="center"/>
    </xf>
    <xf numFmtId="0" fontId="43" fillId="0" borderId="21" xfId="0" applyFont="1" applyFill="1" applyBorder="1" applyAlignment="1">
      <alignment vertical="center"/>
    </xf>
    <xf numFmtId="0" fontId="43" fillId="35" borderId="25" xfId="0" applyFont="1" applyFill="1" applyBorder="1" applyAlignment="1">
      <alignment horizontal="center" vertical="center" wrapText="1"/>
    </xf>
    <xf numFmtId="181" fontId="43" fillId="35" borderId="25" xfId="60" applyNumberFormat="1" applyFont="1" applyFill="1" applyBorder="1" applyAlignment="1" applyProtection="1">
      <alignment horizontal="center" vertical="center" wrapText="1"/>
      <protection/>
    </xf>
    <xf numFmtId="0" fontId="43" fillId="33" borderId="59" xfId="0" applyFont="1" applyFill="1" applyBorder="1" applyAlignment="1">
      <alignment horizontal="center" vertical="center"/>
    </xf>
    <xf numFmtId="181" fontId="43" fillId="35" borderId="0" xfId="60" applyNumberFormat="1" applyFont="1" applyFill="1" applyBorder="1" applyAlignment="1" applyProtection="1">
      <alignment vertical="center"/>
      <protection/>
    </xf>
    <xf numFmtId="0" fontId="43" fillId="33" borderId="47" xfId="0" applyFont="1" applyFill="1" applyBorder="1" applyAlignment="1">
      <alignment horizontal="center" vertical="center" wrapText="1"/>
    </xf>
    <xf numFmtId="0" fontId="43" fillId="33" borderId="59" xfId="0" applyFont="1" applyFill="1" applyBorder="1" applyAlignment="1">
      <alignment vertical="center" wrapText="1"/>
    </xf>
    <xf numFmtId="0" fontId="43" fillId="33" borderId="24" xfId="0" applyFont="1" applyFill="1" applyBorder="1" applyAlignment="1">
      <alignment horizontal="center" vertical="center"/>
    </xf>
    <xf numFmtId="3" fontId="43" fillId="33" borderId="60" xfId="0" applyNumberFormat="1" applyFont="1" applyFill="1" applyBorder="1" applyAlignment="1">
      <alignment horizontal="right" vertical="center"/>
    </xf>
    <xf numFmtId="10" fontId="43" fillId="33" borderId="60" xfId="0" applyNumberFormat="1" applyFont="1" applyFill="1" applyBorder="1" applyAlignment="1">
      <alignment horizontal="right" vertical="center"/>
    </xf>
    <xf numFmtId="3" fontId="43" fillId="33" borderId="50" xfId="0" applyNumberFormat="1" applyFont="1" applyFill="1" applyBorder="1" applyAlignment="1">
      <alignment horizontal="right" vertical="center"/>
    </xf>
    <xf numFmtId="3" fontId="43" fillId="34" borderId="50" xfId="0" applyNumberFormat="1" applyFont="1" applyFill="1" applyBorder="1" applyAlignment="1">
      <alignment horizontal="right" vertical="center"/>
    </xf>
    <xf numFmtId="3" fontId="43" fillId="33" borderId="61" xfId="0" applyNumberFormat="1" applyFont="1" applyFill="1" applyBorder="1" applyAlignment="1">
      <alignment horizontal="right" vertical="center"/>
    </xf>
    <xf numFmtId="10" fontId="43" fillId="34" borderId="60" xfId="0" applyNumberFormat="1" applyFont="1" applyFill="1" applyBorder="1" applyAlignment="1">
      <alignment horizontal="right" vertical="center"/>
    </xf>
    <xf numFmtId="3" fontId="43" fillId="35" borderId="62" xfId="0" applyNumberFormat="1" applyFont="1" applyFill="1" applyBorder="1" applyAlignment="1">
      <alignment horizontal="right" vertical="center"/>
    </xf>
    <xf numFmtId="0" fontId="43" fillId="35" borderId="51" xfId="0" applyFont="1" applyFill="1" applyBorder="1" applyAlignment="1">
      <alignment horizontal="right" vertical="center"/>
    </xf>
    <xf numFmtId="3" fontId="43" fillId="35" borderId="13" xfId="0" applyNumberFormat="1" applyFont="1" applyFill="1" applyBorder="1" applyAlignment="1">
      <alignment horizontal="right" vertical="center" wrapText="1"/>
    </xf>
    <xf numFmtId="3" fontId="43" fillId="35" borderId="22" xfId="0" applyNumberFormat="1" applyFont="1" applyFill="1" applyBorder="1" applyAlignment="1">
      <alignment horizontal="right" vertical="center" wrapText="1"/>
    </xf>
    <xf numFmtId="3" fontId="43" fillId="35" borderId="16" xfId="0" applyNumberFormat="1" applyFont="1" applyFill="1" applyBorder="1" applyAlignment="1">
      <alignment horizontal="right" vertical="center"/>
    </xf>
    <xf numFmtId="0" fontId="43" fillId="35" borderId="23" xfId="0" applyFont="1" applyFill="1" applyBorder="1" applyAlignment="1">
      <alignment horizontal="center" vertical="center"/>
    </xf>
    <xf numFmtId="3" fontId="43" fillId="35" borderId="24" xfId="0" applyNumberFormat="1" applyFont="1" applyFill="1" applyBorder="1" applyAlignment="1">
      <alignment horizontal="right" vertical="center"/>
    </xf>
    <xf numFmtId="3" fontId="43" fillId="35" borderId="31" xfId="0" applyNumberFormat="1" applyFont="1" applyFill="1" applyBorder="1" applyAlignment="1">
      <alignment horizontal="right" vertical="center"/>
    </xf>
    <xf numFmtId="49" fontId="43" fillId="35" borderId="12" xfId="0" applyNumberFormat="1" applyFont="1" applyFill="1" applyBorder="1" applyAlignment="1">
      <alignment horizontal="center" vertical="center"/>
    </xf>
    <xf numFmtId="3" fontId="43" fillId="35" borderId="14" xfId="0" applyNumberFormat="1" applyFont="1" applyFill="1" applyBorder="1" applyAlignment="1">
      <alignment horizontal="right" vertical="center" wrapText="1"/>
    </xf>
    <xf numFmtId="49" fontId="43" fillId="35" borderId="15" xfId="0" applyNumberFormat="1" applyFont="1" applyFill="1" applyBorder="1" applyAlignment="1">
      <alignment horizontal="center" vertical="center"/>
    </xf>
    <xf numFmtId="3" fontId="43" fillId="35" borderId="16" xfId="0" applyNumberFormat="1" applyFont="1" applyFill="1" applyBorder="1" applyAlignment="1">
      <alignment horizontal="right" vertical="center" wrapText="1"/>
    </xf>
    <xf numFmtId="49" fontId="43" fillId="35" borderId="42" xfId="0" applyNumberFormat="1" applyFont="1" applyFill="1" applyBorder="1" applyAlignment="1">
      <alignment horizontal="center" vertical="center"/>
    </xf>
    <xf numFmtId="0" fontId="43" fillId="35" borderId="42" xfId="0" applyFont="1" applyFill="1" applyBorder="1" applyAlignment="1">
      <alignment horizontal="center" vertical="center"/>
    </xf>
    <xf numFmtId="3" fontId="43" fillId="35" borderId="22" xfId="0" applyNumberFormat="1" applyFont="1" applyFill="1" applyBorder="1" applyAlignment="1">
      <alignment horizontal="right" vertical="center"/>
    </xf>
    <xf numFmtId="3" fontId="43" fillId="35" borderId="43" xfId="0" applyNumberFormat="1" applyFont="1" applyFill="1" applyBorder="1" applyAlignment="1">
      <alignment horizontal="right" vertical="center"/>
    </xf>
    <xf numFmtId="0" fontId="43" fillId="0" borderId="38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 wrapText="1"/>
    </xf>
    <xf numFmtId="181" fontId="43" fillId="0" borderId="38" xfId="60" applyNumberFormat="1" applyFont="1" applyFill="1" applyBorder="1" applyAlignment="1" applyProtection="1">
      <alignment horizontal="center" vertical="center"/>
      <protection/>
    </xf>
    <xf numFmtId="0" fontId="43" fillId="33" borderId="29" xfId="0" applyFont="1" applyFill="1" applyBorder="1" applyAlignment="1">
      <alignment horizontal="center" vertical="center" wrapText="1"/>
    </xf>
    <xf numFmtId="184" fontId="43" fillId="34" borderId="35" xfId="0" applyNumberFormat="1" applyFont="1" applyFill="1" applyBorder="1" applyAlignment="1">
      <alignment vertical="center"/>
    </xf>
    <xf numFmtId="181" fontId="43" fillId="33" borderId="38" xfId="60" applyNumberFormat="1" applyFont="1" applyFill="1" applyBorder="1" applyAlignment="1" applyProtection="1">
      <alignment horizontal="center" vertical="center"/>
      <protection/>
    </xf>
    <xf numFmtId="3" fontId="43" fillId="34" borderId="31" xfId="0" applyNumberFormat="1" applyFont="1" applyFill="1" applyBorder="1" applyAlignment="1">
      <alignment horizontal="right" vertical="center" wrapText="1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4" borderId="14" xfId="0" applyNumberFormat="1" applyFont="1" applyFill="1" applyBorder="1" applyAlignment="1">
      <alignment horizontal="right" vertical="center" wrapText="1"/>
    </xf>
    <xf numFmtId="3" fontId="43" fillId="34" borderId="33" xfId="0" applyNumberFormat="1" applyFont="1" applyFill="1" applyBorder="1" applyAlignment="1">
      <alignment horizontal="right" vertical="center" wrapText="1"/>
    </xf>
    <xf numFmtId="3" fontId="43" fillId="33" borderId="31" xfId="0" applyNumberFormat="1" applyFont="1" applyFill="1" applyBorder="1" applyAlignment="1">
      <alignment horizontal="right" vertical="center" wrapText="1"/>
    </xf>
    <xf numFmtId="3" fontId="43" fillId="34" borderId="58" xfId="0" applyNumberFormat="1" applyFont="1" applyFill="1" applyBorder="1" applyAlignment="1">
      <alignment horizontal="right" vertical="center" wrapText="1"/>
    </xf>
    <xf numFmtId="3" fontId="43" fillId="34" borderId="43" xfId="0" applyNumberFormat="1" applyFont="1" applyFill="1" applyBorder="1" applyAlignment="1">
      <alignment horizontal="right" vertical="center" wrapText="1"/>
    </xf>
    <xf numFmtId="3" fontId="43" fillId="33" borderId="41" xfId="0" applyNumberFormat="1" applyFont="1" applyFill="1" applyBorder="1" applyAlignment="1">
      <alignment horizontal="right" vertical="center" wrapText="1"/>
    </xf>
    <xf numFmtId="3" fontId="43" fillId="0" borderId="35" xfId="0" applyNumberFormat="1" applyFont="1" applyBorder="1" applyAlignment="1">
      <alignment horizontal="right" vertical="center" wrapText="1"/>
    </xf>
    <xf numFmtId="0" fontId="43" fillId="33" borderId="38" xfId="0" applyFont="1" applyFill="1" applyBorder="1" applyAlignment="1">
      <alignment horizontal="center" vertical="center"/>
    </xf>
    <xf numFmtId="0" fontId="43" fillId="35" borderId="58" xfId="0" applyFont="1" applyFill="1" applyBorder="1" applyAlignment="1">
      <alignment horizontal="center" vertical="center"/>
    </xf>
    <xf numFmtId="10" fontId="43" fillId="34" borderId="30" xfId="0" applyNumberFormat="1" applyFont="1" applyFill="1" applyBorder="1" applyAlignment="1">
      <alignment vertical="center"/>
    </xf>
    <xf numFmtId="10" fontId="43" fillId="34" borderId="14" xfId="0" applyNumberFormat="1" applyFont="1" applyFill="1" applyBorder="1" applyAlignment="1">
      <alignment vertical="center"/>
    </xf>
    <xf numFmtId="10" fontId="43" fillId="33" borderId="14" xfId="0" applyNumberFormat="1" applyFont="1" applyFill="1" applyBorder="1" applyAlignment="1" applyProtection="1">
      <alignment horizontal="right" vertical="center"/>
      <protection locked="0"/>
    </xf>
    <xf numFmtId="10" fontId="43" fillId="35" borderId="33" xfId="0" applyNumberFormat="1" applyFont="1" applyFill="1" applyBorder="1" applyAlignment="1" applyProtection="1">
      <alignment horizontal="right" vertical="center"/>
      <protection locked="0"/>
    </xf>
    <xf numFmtId="10" fontId="43" fillId="33" borderId="35" xfId="59" applyNumberFormat="1" applyFont="1" applyFill="1" applyBorder="1" applyAlignment="1" applyProtection="1">
      <alignment horizontal="right" vertical="center"/>
      <protection/>
    </xf>
    <xf numFmtId="0" fontId="43" fillId="35" borderId="58" xfId="0" applyFont="1" applyFill="1" applyBorder="1" applyAlignment="1">
      <alignment horizontal="center" vertical="center" wrapText="1"/>
    </xf>
    <xf numFmtId="3" fontId="43" fillId="34" borderId="30" xfId="0" applyNumberFormat="1" applyFont="1" applyFill="1" applyBorder="1" applyAlignment="1">
      <alignment horizontal="right" vertical="center"/>
    </xf>
    <xf numFmtId="3" fontId="43" fillId="34" borderId="14" xfId="0" applyNumberFormat="1" applyFont="1" applyFill="1" applyBorder="1" applyAlignment="1">
      <alignment horizontal="right" vertical="center"/>
    </xf>
    <xf numFmtId="3" fontId="43" fillId="34" borderId="33" xfId="0" applyNumberFormat="1" applyFont="1" applyFill="1" applyBorder="1" applyAlignment="1">
      <alignment horizontal="right" vertical="center"/>
    </xf>
    <xf numFmtId="0" fontId="43" fillId="33" borderId="18" xfId="0" applyFont="1" applyFill="1" applyBorder="1" applyAlignment="1">
      <alignment vertical="center"/>
    </xf>
    <xf numFmtId="0" fontId="43" fillId="33" borderId="18" xfId="0" applyFont="1" applyFill="1" applyBorder="1" applyAlignment="1">
      <alignment horizontal="left" vertical="center"/>
    </xf>
    <xf numFmtId="0" fontId="43" fillId="33" borderId="30" xfId="0" applyFont="1" applyFill="1" applyBorder="1" applyAlignment="1">
      <alignment vertical="center"/>
    </xf>
    <xf numFmtId="0" fontId="43" fillId="33" borderId="33" xfId="0" applyFont="1" applyFill="1" applyBorder="1" applyAlignment="1">
      <alignment vertical="center"/>
    </xf>
    <xf numFmtId="184" fontId="43" fillId="34" borderId="18" xfId="0" applyNumberFormat="1" applyFont="1" applyFill="1" applyBorder="1" applyAlignment="1">
      <alignment horizontal="right" vertical="center"/>
    </xf>
    <xf numFmtId="0" fontId="43" fillId="33" borderId="63" xfId="0" applyFont="1" applyFill="1" applyBorder="1" applyAlignment="1">
      <alignment vertical="center"/>
    </xf>
    <xf numFmtId="0" fontId="43" fillId="33" borderId="64" xfId="0" applyFont="1" applyFill="1" applyBorder="1" applyAlignment="1">
      <alignment vertical="center"/>
    </xf>
    <xf numFmtId="0" fontId="43" fillId="33" borderId="14" xfId="0" applyFont="1" applyFill="1" applyBorder="1" applyAlignment="1">
      <alignment vertical="center"/>
    </xf>
    <xf numFmtId="0" fontId="43" fillId="35" borderId="14" xfId="0" applyFont="1" applyFill="1" applyBorder="1" applyAlignment="1">
      <alignment vertical="center"/>
    </xf>
    <xf numFmtId="0" fontId="43" fillId="33" borderId="65" xfId="0" applyFont="1" applyFill="1" applyBorder="1" applyAlignment="1">
      <alignment vertical="center"/>
    </xf>
    <xf numFmtId="0" fontId="43" fillId="33" borderId="32" xfId="0" applyFont="1" applyFill="1" applyBorder="1" applyAlignment="1">
      <alignment vertical="center"/>
    </xf>
    <xf numFmtId="0" fontId="43" fillId="33" borderId="31" xfId="0" applyFont="1" applyFill="1" applyBorder="1" applyAlignment="1">
      <alignment vertical="center"/>
    </xf>
    <xf numFmtId="0" fontId="43" fillId="35" borderId="0" xfId="0" applyFont="1" applyFill="1" applyAlignment="1">
      <alignment horizontal="center" vertical="center"/>
    </xf>
    <xf numFmtId="0" fontId="43" fillId="35" borderId="39" xfId="0" applyFont="1" applyFill="1" applyBorder="1" applyAlignment="1">
      <alignment horizontal="center" vertical="center" wrapText="1"/>
    </xf>
    <xf numFmtId="0" fontId="43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right" vertical="center"/>
    </xf>
    <xf numFmtId="1" fontId="43" fillId="35" borderId="66" xfId="0" applyNumberFormat="1" applyFont="1" applyFill="1" applyBorder="1" applyAlignment="1">
      <alignment horizontal="center" vertical="center"/>
    </xf>
    <xf numFmtId="49" fontId="43" fillId="35" borderId="22" xfId="0" applyNumberFormat="1" applyFont="1" applyFill="1" applyBorder="1" applyAlignment="1">
      <alignment horizontal="center" vertical="center" wrapText="1"/>
    </xf>
    <xf numFmtId="49" fontId="43" fillId="35" borderId="22" xfId="0" applyNumberFormat="1" applyFont="1" applyFill="1" applyBorder="1" applyAlignment="1">
      <alignment horizontal="center" vertical="center"/>
    </xf>
    <xf numFmtId="49" fontId="43" fillId="35" borderId="67" xfId="0" applyNumberFormat="1" applyFont="1" applyFill="1" applyBorder="1" applyAlignment="1">
      <alignment horizontal="center" vertical="center"/>
    </xf>
    <xf numFmtId="1" fontId="43" fillId="35" borderId="0" xfId="0" applyNumberFormat="1" applyFont="1" applyFill="1" applyAlignment="1">
      <alignment vertical="center"/>
    </xf>
    <xf numFmtId="0" fontId="43" fillId="35" borderId="19" xfId="0" applyFont="1" applyFill="1" applyBorder="1" applyAlignment="1">
      <alignment horizontal="center" vertical="center"/>
    </xf>
    <xf numFmtId="3" fontId="43" fillId="35" borderId="34" xfId="0" applyNumberFormat="1" applyFont="1" applyFill="1" applyBorder="1" applyAlignment="1">
      <alignment horizontal="right" vertical="center"/>
    </xf>
    <xf numFmtId="3" fontId="43" fillId="35" borderId="28" xfId="0" applyNumberFormat="1" applyFont="1" applyFill="1" applyBorder="1" applyAlignment="1">
      <alignment horizontal="right" vertical="center"/>
    </xf>
    <xf numFmtId="3" fontId="43" fillId="35" borderId="0" xfId="0" applyNumberFormat="1" applyFont="1" applyFill="1" applyAlignment="1">
      <alignment vertical="center"/>
    </xf>
    <xf numFmtId="181" fontId="43" fillId="35" borderId="38" xfId="60" applyNumberFormat="1" applyFont="1" applyFill="1" applyBorder="1" applyAlignment="1" applyProtection="1">
      <alignment horizontal="center" vertical="center"/>
      <protection/>
    </xf>
    <xf numFmtId="181" fontId="43" fillId="35" borderId="21" xfId="60" applyNumberFormat="1" applyFont="1" applyFill="1" applyBorder="1" applyAlignment="1" applyProtection="1">
      <alignment horizontal="left" vertical="center" wrapText="1"/>
      <protection/>
    </xf>
    <xf numFmtId="0" fontId="43" fillId="35" borderId="0" xfId="0" applyFont="1" applyFill="1" applyBorder="1" applyAlignment="1">
      <alignment vertical="center"/>
    </xf>
    <xf numFmtId="0" fontId="43" fillId="35" borderId="0" xfId="0" applyFont="1" applyFill="1" applyAlignment="1">
      <alignment vertical="center"/>
    </xf>
    <xf numFmtId="3" fontId="43" fillId="34" borderId="35" xfId="0" applyNumberFormat="1" applyFont="1" applyFill="1" applyBorder="1" applyAlignment="1">
      <alignment horizontal="right" vertical="center"/>
    </xf>
    <xf numFmtId="0" fontId="43" fillId="34" borderId="0" xfId="0" applyFont="1" applyFill="1" applyBorder="1" applyAlignment="1" applyProtection="1">
      <alignment horizontal="left" vertical="center"/>
      <protection locked="0"/>
    </xf>
    <xf numFmtId="0" fontId="43" fillId="33" borderId="0" xfId="0" applyNumberFormat="1" applyFont="1" applyFill="1" applyAlignment="1">
      <alignment horizontal="left" vertical="center" wrapText="1"/>
    </xf>
    <xf numFmtId="0" fontId="43" fillId="38" borderId="0" xfId="0" applyFont="1" applyFill="1" applyBorder="1" applyAlignment="1" applyProtection="1">
      <alignment horizontal="left" vertical="center"/>
      <protection locked="0"/>
    </xf>
    <xf numFmtId="49" fontId="43" fillId="34" borderId="0" xfId="0" applyNumberFormat="1" applyFont="1" applyFill="1" applyBorder="1" applyAlignment="1" applyProtection="1">
      <alignment horizontal="left" vertical="center"/>
      <protection locked="0"/>
    </xf>
    <xf numFmtId="0" fontId="43" fillId="33" borderId="10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38" xfId="0" applyFont="1" applyFill="1" applyBorder="1" applyAlignment="1">
      <alignment horizontal="center" vertical="center"/>
    </xf>
    <xf numFmtId="0" fontId="43" fillId="33" borderId="58" xfId="0" applyFont="1" applyFill="1" applyBorder="1" applyAlignment="1">
      <alignment horizontal="center" vertical="center"/>
    </xf>
    <xf numFmtId="181" fontId="43" fillId="35" borderId="0" xfId="60" applyNumberFormat="1" applyFont="1" applyFill="1" applyBorder="1" applyAlignment="1" applyProtection="1">
      <alignment horizontal="center" vertical="center"/>
      <protection/>
    </xf>
    <xf numFmtId="0" fontId="43" fillId="33" borderId="68" xfId="0" applyFont="1" applyFill="1" applyBorder="1" applyAlignment="1">
      <alignment horizontal="left" vertical="center" wrapText="1"/>
    </xf>
    <xf numFmtId="0" fontId="43" fillId="35" borderId="69" xfId="0" applyFont="1" applyFill="1" applyBorder="1" applyAlignment="1">
      <alignment horizontal="center" vertical="center" wrapText="1"/>
    </xf>
    <xf numFmtId="0" fontId="43" fillId="35" borderId="15" xfId="0" applyFont="1" applyFill="1" applyBorder="1" applyAlignment="1">
      <alignment horizontal="center" vertical="center" wrapText="1"/>
    </xf>
    <xf numFmtId="0" fontId="43" fillId="35" borderId="70" xfId="0" applyFont="1" applyFill="1" applyBorder="1" applyAlignment="1">
      <alignment horizontal="center" vertical="center" wrapText="1"/>
    </xf>
    <xf numFmtId="0" fontId="43" fillId="35" borderId="16" xfId="0" applyFont="1" applyFill="1" applyBorder="1" applyAlignment="1">
      <alignment horizontal="center" vertical="center" wrapText="1"/>
    </xf>
    <xf numFmtId="181" fontId="43" fillId="35" borderId="71" xfId="60" applyNumberFormat="1" applyFont="1" applyFill="1" applyBorder="1" applyAlignment="1" applyProtection="1">
      <alignment horizontal="center" vertical="center"/>
      <protection/>
    </xf>
    <xf numFmtId="3" fontId="43" fillId="33" borderId="72" xfId="0" applyNumberFormat="1" applyFont="1" applyFill="1" applyBorder="1" applyAlignment="1">
      <alignment horizontal="right" vertical="center"/>
    </xf>
    <xf numFmtId="3" fontId="43" fillId="33" borderId="0" xfId="0" applyNumberFormat="1" applyFont="1" applyFill="1" applyBorder="1" applyAlignment="1">
      <alignment horizontal="right" vertical="center"/>
    </xf>
    <xf numFmtId="3" fontId="43" fillId="33" borderId="73" xfId="0" applyNumberFormat="1" applyFont="1" applyFill="1" applyBorder="1" applyAlignment="1">
      <alignment horizontal="right" vertical="center"/>
    </xf>
    <xf numFmtId="3" fontId="43" fillId="33" borderId="39" xfId="0" applyNumberFormat="1" applyFont="1" applyFill="1" applyBorder="1" applyAlignment="1">
      <alignment horizontal="right" vertical="center"/>
    </xf>
    <xf numFmtId="0" fontId="43" fillId="33" borderId="39" xfId="0" applyFont="1" applyFill="1" applyBorder="1" applyAlignment="1">
      <alignment horizontal="right" vertical="center"/>
    </xf>
    <xf numFmtId="0" fontId="43" fillId="33" borderId="34" xfId="0" applyFont="1" applyFill="1" applyBorder="1" applyAlignment="1">
      <alignment horizontal="right" vertical="center"/>
    </xf>
    <xf numFmtId="0" fontId="43" fillId="33" borderId="11" xfId="0" applyFont="1" applyFill="1" applyBorder="1" applyAlignment="1">
      <alignment horizontal="left" vertical="center"/>
    </xf>
    <xf numFmtId="181" fontId="43" fillId="35" borderId="36" xfId="60" applyNumberFormat="1" applyFont="1" applyFill="1" applyBorder="1" applyAlignment="1" applyProtection="1">
      <alignment horizontal="center" vertical="center" wrapText="1"/>
      <protection/>
    </xf>
    <xf numFmtId="181" fontId="43" fillId="35" borderId="25" xfId="60" applyNumberFormat="1" applyFont="1" applyFill="1" applyBorder="1" applyAlignment="1" applyProtection="1">
      <alignment horizontal="center" vertical="center" wrapText="1"/>
      <protection/>
    </xf>
    <xf numFmtId="3" fontId="43" fillId="35" borderId="26" xfId="0" applyNumberFormat="1" applyFont="1" applyFill="1" applyBorder="1" applyAlignment="1">
      <alignment horizontal="right" vertical="center"/>
    </xf>
    <xf numFmtId="3" fontId="43" fillId="35" borderId="39" xfId="0" applyNumberFormat="1" applyFont="1" applyFill="1" applyBorder="1" applyAlignment="1">
      <alignment horizontal="right" vertical="center"/>
    </xf>
    <xf numFmtId="3" fontId="43" fillId="35" borderId="25" xfId="0" applyNumberFormat="1" applyFont="1" applyFill="1" applyBorder="1" applyAlignment="1">
      <alignment horizontal="right" vertical="center"/>
    </xf>
    <xf numFmtId="3" fontId="43" fillId="33" borderId="74" xfId="0" applyNumberFormat="1" applyFont="1" applyFill="1" applyBorder="1" applyAlignment="1">
      <alignment horizontal="right" vertical="center"/>
    </xf>
    <xf numFmtId="0" fontId="43" fillId="35" borderId="75" xfId="0" applyFont="1" applyFill="1" applyBorder="1" applyAlignment="1">
      <alignment horizontal="center" vertical="center" wrapText="1"/>
    </xf>
    <xf numFmtId="0" fontId="43" fillId="35" borderId="64" xfId="0" applyFont="1" applyFill="1" applyBorder="1" applyAlignment="1">
      <alignment horizontal="center" vertical="center"/>
    </xf>
    <xf numFmtId="183" fontId="43" fillId="34" borderId="26" xfId="0" applyNumberFormat="1" applyFont="1" applyFill="1" applyBorder="1" applyAlignment="1">
      <alignment horizontal="center" vertical="center"/>
    </xf>
    <xf numFmtId="183" fontId="43" fillId="34" borderId="39" xfId="0" applyNumberFormat="1" applyFont="1" applyFill="1" applyBorder="1" applyAlignment="1">
      <alignment horizontal="center" vertical="center"/>
    </xf>
    <xf numFmtId="183" fontId="43" fillId="34" borderId="34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33" borderId="37" xfId="0" applyFont="1" applyFill="1" applyBorder="1" applyAlignment="1">
      <alignment horizontal="center" vertical="center" wrapText="1"/>
    </xf>
    <xf numFmtId="0" fontId="43" fillId="33" borderId="56" xfId="0" applyFont="1" applyFill="1" applyBorder="1" applyAlignment="1">
      <alignment horizontal="center" vertical="center" wrapText="1"/>
    </xf>
    <xf numFmtId="0" fontId="43" fillId="35" borderId="36" xfId="0" applyFont="1" applyFill="1" applyBorder="1" applyAlignment="1">
      <alignment horizontal="center" vertical="center" wrapText="1"/>
    </xf>
    <xf numFmtId="0" fontId="43" fillId="35" borderId="25" xfId="0" applyFont="1" applyFill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3" fillId="0" borderId="57" xfId="0" applyFont="1" applyBorder="1" applyAlignment="1">
      <alignment horizontal="center" vertical="center" wrapText="1"/>
    </xf>
    <xf numFmtId="0" fontId="43" fillId="0" borderId="75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43" fillId="0" borderId="69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36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43" fillId="0" borderId="70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181" fontId="43" fillId="35" borderId="75" xfId="60" applyNumberFormat="1" applyFont="1" applyFill="1" applyBorder="1" applyAlignment="1" applyProtection="1">
      <alignment horizontal="center" vertical="center"/>
      <protection/>
    </xf>
    <xf numFmtId="181" fontId="43" fillId="35" borderId="76" xfId="60" applyNumberFormat="1" applyFont="1" applyFill="1" applyBorder="1" applyAlignment="1" applyProtection="1">
      <alignment horizontal="center" vertical="center"/>
      <protection/>
    </xf>
    <xf numFmtId="181" fontId="43" fillId="35" borderId="64" xfId="60" applyNumberFormat="1" applyFont="1" applyFill="1" applyBorder="1" applyAlignment="1" applyProtection="1">
      <alignment horizontal="center" vertical="center"/>
      <protection/>
    </xf>
    <xf numFmtId="181" fontId="43" fillId="35" borderId="54" xfId="60" applyNumberFormat="1" applyFont="1" applyFill="1" applyBorder="1" applyAlignment="1" applyProtection="1">
      <alignment horizontal="center" vertical="center"/>
      <protection/>
    </xf>
    <xf numFmtId="0" fontId="43" fillId="35" borderId="0" xfId="0" applyFont="1" applyFill="1" applyAlignment="1">
      <alignment horizontal="center" vertical="center"/>
    </xf>
    <xf numFmtId="0" fontId="43" fillId="33" borderId="44" xfId="0" applyFont="1" applyFill="1" applyBorder="1" applyAlignment="1">
      <alignment horizontal="left" vertical="center"/>
    </xf>
    <xf numFmtId="0" fontId="43" fillId="33" borderId="77" xfId="0" applyFont="1" applyFill="1" applyBorder="1" applyAlignment="1">
      <alignment horizontal="left" vertical="center"/>
    </xf>
    <xf numFmtId="0" fontId="43" fillId="33" borderId="60" xfId="0" applyFont="1" applyFill="1" applyBorder="1" applyAlignment="1">
      <alignment horizontal="left" vertical="center"/>
    </xf>
    <xf numFmtId="0" fontId="43" fillId="33" borderId="46" xfId="0" applyFont="1" applyFill="1" applyBorder="1" applyAlignment="1">
      <alignment horizontal="left" vertical="center"/>
    </xf>
    <xf numFmtId="0" fontId="43" fillId="33" borderId="78" xfId="0" applyFont="1" applyFill="1" applyBorder="1" applyAlignment="1">
      <alignment horizontal="left" vertical="center"/>
    </xf>
    <xf numFmtId="0" fontId="43" fillId="33" borderId="48" xfId="0" applyFont="1" applyFill="1" applyBorder="1" applyAlignment="1">
      <alignment horizontal="left" vertical="center"/>
    </xf>
    <xf numFmtId="0" fontId="43" fillId="33" borderId="51" xfId="0" applyFont="1" applyFill="1" applyBorder="1" applyAlignment="1">
      <alignment horizontal="left" vertical="center"/>
    </xf>
    <xf numFmtId="0" fontId="43" fillId="33" borderId="49" xfId="0" applyFont="1" applyFill="1" applyBorder="1" applyAlignment="1">
      <alignment horizontal="left" vertical="center"/>
    </xf>
    <xf numFmtId="0" fontId="43" fillId="35" borderId="39" xfId="0" applyFont="1" applyFill="1" applyBorder="1" applyAlignment="1">
      <alignment horizontal="center" vertical="center" wrapText="1"/>
    </xf>
    <xf numFmtId="181" fontId="43" fillId="35" borderId="0" xfId="60" applyNumberFormat="1" applyFont="1" applyFill="1" applyBorder="1" applyAlignment="1" applyProtection="1">
      <alignment horizontal="center" vertical="center"/>
      <protection/>
    </xf>
    <xf numFmtId="0" fontId="43" fillId="33" borderId="69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70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5" borderId="38" xfId="0" applyFont="1" applyFill="1" applyBorder="1" applyAlignment="1">
      <alignment horizontal="center" vertical="center" wrapText="1"/>
    </xf>
    <xf numFmtId="0" fontId="43" fillId="35" borderId="58" xfId="0" applyFont="1" applyFill="1" applyBorder="1" applyAlignment="1">
      <alignment horizontal="center" vertical="center" wrapText="1"/>
    </xf>
    <xf numFmtId="0" fontId="43" fillId="35" borderId="73" xfId="0" applyFont="1" applyFill="1" applyBorder="1" applyAlignment="1">
      <alignment horizontal="center" vertical="center"/>
    </xf>
    <xf numFmtId="0" fontId="43" fillId="35" borderId="37" xfId="0" applyFont="1" applyFill="1" applyBorder="1" applyAlignment="1">
      <alignment horizontal="center" vertical="center" wrapText="1"/>
    </xf>
    <xf numFmtId="0" fontId="43" fillId="35" borderId="57" xfId="0" applyFont="1" applyFill="1" applyBorder="1" applyAlignment="1">
      <alignment horizontal="center" vertical="center" wrapText="1"/>
    </xf>
    <xf numFmtId="0" fontId="43" fillId="35" borderId="56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181" fontId="43" fillId="35" borderId="68" xfId="60" applyNumberFormat="1" applyFont="1" applyFill="1" applyBorder="1" applyAlignment="1" applyProtection="1">
      <alignment horizontal="left" vertical="center" wrapText="1"/>
      <protection/>
    </xf>
    <xf numFmtId="49" fontId="43" fillId="33" borderId="69" xfId="0" applyNumberFormat="1" applyFont="1" applyFill="1" applyBorder="1" applyAlignment="1">
      <alignment horizontal="center" vertical="center" wrapText="1"/>
    </xf>
    <xf numFmtId="49" fontId="43" fillId="33" borderId="15" xfId="0" applyNumberFormat="1" applyFont="1" applyFill="1" applyBorder="1" applyAlignment="1">
      <alignment horizontal="center" vertical="center" wrapText="1"/>
    </xf>
    <xf numFmtId="49" fontId="43" fillId="33" borderId="70" xfId="0" applyNumberFormat="1" applyFont="1" applyFill="1" applyBorder="1" applyAlignment="1">
      <alignment horizontal="center" vertical="center" wrapText="1"/>
    </xf>
    <xf numFmtId="49" fontId="43" fillId="33" borderId="16" xfId="0" applyNumberFormat="1" applyFont="1" applyFill="1" applyBorder="1" applyAlignment="1">
      <alignment horizontal="center" vertical="center" wrapText="1"/>
    </xf>
    <xf numFmtId="49" fontId="43" fillId="33" borderId="7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A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66675</xdr:rowOff>
    </xdr:from>
    <xdr:to>
      <xdr:col>2</xdr:col>
      <xdr:colOff>171450</xdr:colOff>
      <xdr:row>8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23431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35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2" customWidth="1"/>
    <col min="2" max="2" width="32.7109375" style="2" customWidth="1"/>
    <col min="3" max="3" width="4.7109375" style="2" customWidth="1"/>
    <col min="4" max="4" width="23.28125" style="2" customWidth="1"/>
    <col min="5" max="16384" width="9.140625" style="2" customWidth="1"/>
  </cols>
  <sheetData>
    <row r="1" s="1" customFormat="1" ht="15" customHeight="1">
      <c r="AS1" s="1" t="s">
        <v>7</v>
      </c>
    </row>
    <row r="2" s="1" customFormat="1" ht="15" customHeight="1">
      <c r="AS2" s="1" t="s">
        <v>35</v>
      </c>
    </row>
    <row r="3" s="1" customFormat="1" ht="15" customHeight="1">
      <c r="AS3" s="1" t="s">
        <v>36</v>
      </c>
    </row>
    <row r="4" s="1" customFormat="1" ht="15" customHeight="1">
      <c r="AS4" s="1">
        <v>3</v>
      </c>
    </row>
    <row r="5" s="1" customFormat="1" ht="15" customHeight="1"/>
    <row r="6" s="1" customFormat="1" ht="15" customHeight="1"/>
    <row r="7" s="1" customFormat="1" ht="15" customHeight="1"/>
    <row r="8" s="1" customFormat="1" ht="15" customHeight="1"/>
    <row r="9" s="1" customFormat="1" ht="15" customHeight="1"/>
    <row r="10" s="1" customFormat="1" ht="15" customHeight="1">
      <c r="B10" s="1" t="s">
        <v>144</v>
      </c>
    </row>
    <row r="11" spans="2:3" s="1" customFormat="1" ht="15" customHeight="1">
      <c r="B11" s="1" t="s">
        <v>38</v>
      </c>
      <c r="C11" s="2" t="s">
        <v>254</v>
      </c>
    </row>
    <row r="12" s="1" customFormat="1" ht="15" customHeight="1">
      <c r="C12" s="2"/>
    </row>
    <row r="13" spans="2:11" s="1" customFormat="1" ht="15" customHeight="1">
      <c r="B13" s="1" t="s">
        <v>255</v>
      </c>
      <c r="C13" s="271"/>
      <c r="D13" s="271"/>
      <c r="E13" s="271"/>
      <c r="F13" s="271"/>
      <c r="G13" s="271"/>
      <c r="H13" s="271"/>
      <c r="I13" s="271"/>
      <c r="J13" s="271"/>
      <c r="K13" s="271"/>
    </row>
    <row r="14" spans="2:11" s="1" customFormat="1" ht="15" customHeight="1">
      <c r="B14" s="1" t="s">
        <v>256</v>
      </c>
      <c r="C14" s="271"/>
      <c r="D14" s="271"/>
      <c r="E14" s="271"/>
      <c r="F14" s="271"/>
      <c r="G14" s="271"/>
      <c r="H14" s="271"/>
      <c r="I14" s="271"/>
      <c r="J14" s="271"/>
      <c r="K14" s="271"/>
    </row>
    <row r="15" s="1" customFormat="1" ht="15" customHeight="1"/>
    <row r="16" spans="2:11" s="1" customFormat="1" ht="15" customHeight="1">
      <c r="B16" s="1" t="s">
        <v>74</v>
      </c>
      <c r="E16" s="269"/>
      <c r="F16" s="269"/>
      <c r="G16" s="269"/>
      <c r="H16" s="269"/>
      <c r="I16" s="269"/>
      <c r="J16" s="269"/>
      <c r="K16" s="269"/>
    </row>
    <row r="17" spans="2:11" s="1" customFormat="1" ht="15" customHeight="1">
      <c r="B17" s="1" t="s">
        <v>75</v>
      </c>
      <c r="E17" s="269"/>
      <c r="F17" s="269"/>
      <c r="G17" s="269"/>
      <c r="H17" s="269"/>
      <c r="I17" s="269"/>
      <c r="J17" s="269"/>
      <c r="K17" s="269"/>
    </row>
    <row r="18" spans="2:11" s="1" customFormat="1" ht="15" customHeight="1">
      <c r="B18" s="1" t="s">
        <v>97</v>
      </c>
      <c r="E18" s="269"/>
      <c r="F18" s="269"/>
      <c r="G18" s="269"/>
      <c r="H18" s="269"/>
      <c r="I18" s="269"/>
      <c r="J18" s="269"/>
      <c r="K18" s="269"/>
    </row>
    <row r="19" spans="5:11" s="1" customFormat="1" ht="15" customHeight="1">
      <c r="E19" s="3"/>
      <c r="F19" s="3"/>
      <c r="G19" s="3"/>
      <c r="H19" s="3"/>
      <c r="I19" s="3"/>
      <c r="J19" s="3"/>
      <c r="K19" s="3"/>
    </row>
    <row r="20" spans="2:11" s="4" customFormat="1" ht="15" customHeight="1">
      <c r="B20" s="4" t="s">
        <v>212</v>
      </c>
      <c r="E20" s="5"/>
      <c r="F20" s="6"/>
      <c r="G20" s="6"/>
      <c r="H20" s="6"/>
      <c r="I20" s="6"/>
      <c r="J20" s="6"/>
      <c r="K20" s="6"/>
    </row>
    <row r="21" spans="5:11" s="1" customFormat="1" ht="15" customHeight="1">
      <c r="E21" s="3"/>
      <c r="F21" s="3"/>
      <c r="G21" s="3"/>
      <c r="H21" s="3"/>
      <c r="I21" s="3"/>
      <c r="J21" s="3"/>
      <c r="K21" s="3"/>
    </row>
    <row r="22" spans="2:11" s="1" customFormat="1" ht="15" customHeight="1">
      <c r="B22" s="1" t="s">
        <v>39</v>
      </c>
      <c r="E22" s="269"/>
      <c r="F22" s="269"/>
      <c r="G22" s="269"/>
      <c r="H22" s="269"/>
      <c r="I22" s="269"/>
      <c r="J22" s="269"/>
      <c r="K22" s="269"/>
    </row>
    <row r="23" spans="5:11" s="1" customFormat="1" ht="15" customHeight="1">
      <c r="E23" s="3"/>
      <c r="F23" s="3"/>
      <c r="G23" s="3"/>
      <c r="H23" s="3"/>
      <c r="I23" s="3"/>
      <c r="J23" s="3"/>
      <c r="K23" s="3"/>
    </row>
    <row r="24" spans="2:11" s="1" customFormat="1" ht="15" customHeight="1">
      <c r="B24" s="1" t="s">
        <v>40</v>
      </c>
      <c r="D24" s="1" t="s">
        <v>8</v>
      </c>
      <c r="E24" s="269"/>
      <c r="F24" s="269"/>
      <c r="G24" s="269"/>
      <c r="H24" s="269"/>
      <c r="I24" s="269"/>
      <c r="J24" s="269"/>
      <c r="K24" s="269"/>
    </row>
    <row r="25" spans="5:11" s="1" customFormat="1" ht="15" customHeight="1">
      <c r="E25" s="3"/>
      <c r="F25" s="3"/>
      <c r="G25" s="3"/>
      <c r="H25" s="3"/>
      <c r="I25" s="3"/>
      <c r="J25" s="3"/>
      <c r="K25" s="3"/>
    </row>
    <row r="26" spans="4:11" s="1" customFormat="1" ht="15" customHeight="1">
      <c r="D26" s="1" t="s">
        <v>9</v>
      </c>
      <c r="E26" s="269"/>
      <c r="F26" s="269"/>
      <c r="G26" s="269"/>
      <c r="H26" s="269"/>
      <c r="I26" s="269"/>
      <c r="J26" s="269"/>
      <c r="K26" s="269"/>
    </row>
    <row r="27" spans="5:11" s="1" customFormat="1" ht="15" customHeight="1">
      <c r="E27" s="3"/>
      <c r="F27" s="3"/>
      <c r="G27" s="3"/>
      <c r="H27" s="3"/>
      <c r="I27" s="3"/>
      <c r="J27" s="3"/>
      <c r="K27" s="3"/>
    </row>
    <row r="28" spans="4:11" s="1" customFormat="1" ht="15" customHeight="1">
      <c r="D28" s="1" t="s">
        <v>37</v>
      </c>
      <c r="E28" s="269"/>
      <c r="F28" s="269"/>
      <c r="G28" s="269"/>
      <c r="H28" s="269"/>
      <c r="I28" s="269"/>
      <c r="J28" s="269"/>
      <c r="K28" s="269"/>
    </row>
    <row r="29" spans="5:11" s="1" customFormat="1" ht="15" customHeight="1">
      <c r="E29" s="3"/>
      <c r="F29" s="3"/>
      <c r="G29" s="3"/>
      <c r="H29" s="3"/>
      <c r="I29" s="3"/>
      <c r="J29" s="3"/>
      <c r="K29" s="3"/>
    </row>
    <row r="30" spans="2:11" s="1" customFormat="1" ht="15" customHeight="1">
      <c r="B30" s="1" t="s">
        <v>77</v>
      </c>
      <c r="E30" s="272"/>
      <c r="F30" s="272"/>
      <c r="G30" s="272"/>
      <c r="H30" s="272"/>
      <c r="I30" s="272"/>
      <c r="J30" s="272"/>
      <c r="K30" s="272"/>
    </row>
    <row r="31" spans="5:10" s="1" customFormat="1" ht="15" customHeight="1">
      <c r="E31" s="7"/>
      <c r="F31" s="7"/>
      <c r="G31" s="7"/>
      <c r="H31" s="7"/>
      <c r="I31" s="7"/>
      <c r="J31" s="7"/>
    </row>
    <row r="32" s="9" customFormat="1" ht="15" customHeight="1">
      <c r="B32" s="8" t="s">
        <v>76</v>
      </c>
    </row>
    <row r="33" spans="2:4" s="9" customFormat="1" ht="15" customHeight="1">
      <c r="B33" s="10" t="s">
        <v>155</v>
      </c>
      <c r="C33" s="11"/>
      <c r="D33" s="11"/>
    </row>
    <row r="34" spans="2:4" s="9" customFormat="1" ht="15" customHeight="1">
      <c r="B34" s="12"/>
      <c r="C34" s="13"/>
      <c r="D34" s="13"/>
    </row>
    <row r="35" spans="2:11" s="9" customFormat="1" ht="30" customHeight="1">
      <c r="B35" s="270"/>
      <c r="C35" s="270"/>
      <c r="D35" s="270"/>
      <c r="E35" s="270"/>
      <c r="F35" s="270"/>
      <c r="G35" s="270"/>
      <c r="H35" s="270"/>
      <c r="I35" s="270"/>
      <c r="J35" s="270"/>
      <c r="K35" s="270"/>
    </row>
    <row r="36" s="9" customFormat="1" ht="15" customHeight="1"/>
    <row r="37" s="9" customFormat="1" ht="15" customHeight="1"/>
    <row r="38" s="9" customFormat="1" ht="15" customHeight="1"/>
    <row r="39" s="9" customFormat="1" ht="15" customHeight="1"/>
    <row r="40" s="9" customFormat="1" ht="15" customHeight="1"/>
    <row r="41" s="9" customFormat="1" ht="15" customHeight="1"/>
    <row r="42" s="9" customFormat="1" ht="15" customHeight="1"/>
    <row r="43" s="9" customFormat="1" ht="15" customHeight="1"/>
    <row r="44" s="9" customFormat="1" ht="15" customHeight="1"/>
    <row r="45" s="9" customFormat="1" ht="15" customHeight="1"/>
    <row r="46" s="9" customFormat="1" ht="15" customHeight="1"/>
    <row r="47" s="9" customFormat="1" ht="15" customHeight="1"/>
    <row r="48" s="9" customFormat="1" ht="15" customHeight="1"/>
    <row r="49" s="9" customFormat="1" ht="15" customHeight="1"/>
    <row r="50" s="9" customFormat="1" ht="15" customHeight="1"/>
    <row r="51" s="9" customFormat="1" ht="15" customHeight="1"/>
    <row r="52" s="9" customFormat="1" ht="15" customHeight="1"/>
    <row r="53" s="9" customFormat="1" ht="15" customHeight="1"/>
    <row r="54" s="9" customFormat="1" ht="15" customHeight="1"/>
    <row r="55" s="9" customFormat="1" ht="15" customHeight="1"/>
    <row r="56" s="9" customFormat="1" ht="15" customHeight="1"/>
    <row r="57" s="9" customFormat="1" ht="15" customHeight="1"/>
    <row r="58" s="9" customFormat="1" ht="15" customHeight="1"/>
    <row r="59" s="9" customFormat="1" ht="15" customHeight="1"/>
    <row r="60" s="9" customFormat="1" ht="15" customHeight="1"/>
    <row r="61" s="9" customFormat="1" ht="15" customHeight="1"/>
    <row r="62" s="9" customFormat="1" ht="15" customHeight="1"/>
    <row r="63" s="9" customFormat="1" ht="15" customHeight="1"/>
    <row r="64" s="9" customFormat="1" ht="15" customHeight="1"/>
    <row r="65" s="9" customFormat="1" ht="15" customHeight="1"/>
    <row r="66" s="9" customFormat="1" ht="15" customHeight="1"/>
    <row r="67" s="9" customFormat="1" ht="15" customHeight="1"/>
    <row r="68" s="9" customFormat="1" ht="15" customHeight="1"/>
    <row r="69" s="9" customFormat="1" ht="15" customHeight="1"/>
    <row r="70" s="9" customFormat="1" ht="15" customHeight="1"/>
    <row r="71" s="9" customFormat="1" ht="15" customHeight="1"/>
    <row r="72" s="9" customFormat="1" ht="15" customHeight="1"/>
    <row r="73" s="9" customFormat="1" ht="15" customHeight="1"/>
    <row r="74" s="9" customFormat="1" ht="15" customHeight="1"/>
    <row r="75" s="9" customFormat="1" ht="15" customHeight="1"/>
    <row r="76" s="9" customFormat="1" ht="15" customHeight="1"/>
    <row r="77" s="9" customFormat="1" ht="15" customHeight="1"/>
    <row r="78" s="9" customFormat="1" ht="15" customHeight="1"/>
    <row r="79" s="9" customFormat="1" ht="15" customHeight="1"/>
    <row r="80" s="9" customFormat="1" ht="15" customHeight="1"/>
    <row r="81" s="9" customFormat="1" ht="15" customHeight="1"/>
    <row r="82" s="9" customFormat="1" ht="15" customHeight="1"/>
    <row r="83" s="9" customFormat="1" ht="15" customHeight="1"/>
    <row r="84" s="9" customFormat="1" ht="15" customHeight="1"/>
    <row r="85" s="9" customFormat="1" ht="15" customHeight="1"/>
    <row r="86" s="9" customFormat="1" ht="15" customHeight="1"/>
    <row r="87" s="9" customFormat="1" ht="15" customHeight="1"/>
    <row r="88" s="9" customFormat="1" ht="15" customHeight="1"/>
    <row r="89" s="9" customFormat="1" ht="15" customHeight="1"/>
    <row r="90" s="9" customFormat="1" ht="15" customHeight="1"/>
    <row r="91" s="9" customFormat="1" ht="15" customHeight="1"/>
    <row r="92" s="9" customFormat="1" ht="15" customHeight="1"/>
    <row r="93" s="9" customFormat="1" ht="15" customHeight="1"/>
    <row r="94" s="9" customFormat="1" ht="15" customHeight="1"/>
    <row r="95" s="9" customFormat="1" ht="15" customHeight="1"/>
    <row r="96" s="9" customFormat="1" ht="15" customHeight="1"/>
    <row r="97" s="9" customFormat="1" ht="15" customHeight="1"/>
    <row r="98" s="9" customFormat="1" ht="15" customHeight="1"/>
    <row r="99" s="9" customFormat="1" ht="15" customHeight="1"/>
    <row r="100" s="9" customFormat="1" ht="15" customHeight="1"/>
    <row r="101" s="9" customFormat="1" ht="15" customHeight="1"/>
    <row r="102" s="9" customFormat="1" ht="15" customHeight="1"/>
    <row r="103" s="9" customFormat="1" ht="15" customHeight="1"/>
    <row r="104" s="9" customFormat="1" ht="15" customHeight="1"/>
    <row r="105" s="9" customFormat="1" ht="15" customHeight="1"/>
    <row r="106" s="9" customFormat="1" ht="15" customHeight="1"/>
    <row r="107" s="9" customFormat="1" ht="15" customHeight="1"/>
    <row r="108" s="9" customFormat="1" ht="15" customHeight="1"/>
    <row r="109" s="9" customFormat="1" ht="15" customHeight="1"/>
    <row r="110" s="9" customFormat="1" ht="15" customHeight="1"/>
    <row r="111" s="9" customFormat="1" ht="15" customHeight="1"/>
    <row r="112" s="9" customFormat="1" ht="15" customHeight="1"/>
    <row r="113" s="9" customFormat="1" ht="15" customHeight="1"/>
    <row r="114" s="9" customFormat="1" ht="15" customHeight="1"/>
    <row r="115" s="9" customFormat="1" ht="15" customHeight="1"/>
    <row r="116" s="9" customFormat="1" ht="15" customHeight="1"/>
    <row r="117" s="9" customFormat="1" ht="15" customHeight="1"/>
    <row r="118" s="9" customFormat="1" ht="15" customHeight="1"/>
    <row r="119" s="9" customFormat="1" ht="15" customHeight="1"/>
    <row r="120" s="9" customFormat="1" ht="15" customHeight="1"/>
    <row r="121" s="9" customFormat="1" ht="15" customHeight="1"/>
    <row r="122" s="9" customFormat="1" ht="15" customHeight="1"/>
    <row r="123" s="9" customFormat="1" ht="15" customHeight="1"/>
    <row r="124" s="9" customFormat="1" ht="15" customHeight="1"/>
    <row r="125" s="9" customFormat="1" ht="15" customHeight="1"/>
    <row r="126" s="9" customFormat="1" ht="15" customHeight="1"/>
    <row r="127" s="9" customFormat="1" ht="15" customHeight="1"/>
    <row r="128" s="9" customFormat="1" ht="15" customHeight="1"/>
    <row r="129" s="9" customFormat="1" ht="15" customHeight="1"/>
    <row r="130" s="9" customFormat="1" ht="15" customHeight="1"/>
    <row r="131" s="9" customFormat="1" ht="15" customHeight="1"/>
    <row r="132" s="9" customFormat="1" ht="15" customHeight="1"/>
    <row r="133" s="9" customFormat="1" ht="15" customHeight="1"/>
    <row r="134" s="9" customFormat="1" ht="15" customHeight="1"/>
    <row r="135" s="9" customFormat="1" ht="15" customHeight="1"/>
    <row r="136" s="9" customFormat="1" ht="15" customHeight="1"/>
    <row r="137" s="9" customFormat="1" ht="15" customHeight="1"/>
    <row r="138" s="9" customFormat="1" ht="15" customHeight="1"/>
    <row r="139" s="9" customFormat="1" ht="15" customHeight="1"/>
    <row r="140" s="9" customFormat="1" ht="15" customHeight="1"/>
    <row r="141" s="9" customFormat="1" ht="15" customHeight="1"/>
    <row r="142" s="9" customFormat="1" ht="15" customHeight="1"/>
    <row r="143" s="9" customFormat="1" ht="15" customHeight="1"/>
    <row r="144" s="9" customFormat="1" ht="15" customHeight="1"/>
    <row r="145" s="9" customFormat="1" ht="15" customHeight="1"/>
    <row r="146" s="9" customFormat="1" ht="15" customHeight="1"/>
    <row r="147" s="9" customFormat="1" ht="15" customHeight="1"/>
    <row r="148" s="9" customFormat="1" ht="15" customHeight="1"/>
    <row r="149" s="9" customFormat="1" ht="15" customHeight="1"/>
    <row r="150" s="9" customFormat="1" ht="15" customHeight="1"/>
    <row r="151" s="9" customFormat="1" ht="15" customHeight="1"/>
    <row r="152" s="9" customFormat="1" ht="15" customHeight="1"/>
    <row r="153" s="9" customFormat="1" ht="15" customHeight="1"/>
    <row r="154" s="9" customFormat="1" ht="15" customHeight="1"/>
    <row r="155" s="9" customFormat="1" ht="15" customHeight="1"/>
    <row r="156" s="9" customFormat="1" ht="15" customHeight="1"/>
    <row r="157" s="9" customFormat="1" ht="15" customHeight="1"/>
    <row r="158" s="9" customFormat="1" ht="15" customHeight="1"/>
    <row r="159" s="9" customFormat="1" ht="15" customHeight="1"/>
    <row r="160" s="9" customFormat="1" ht="15" customHeight="1"/>
    <row r="161" s="9" customFormat="1" ht="15" customHeight="1"/>
    <row r="162" s="9" customFormat="1" ht="15" customHeight="1"/>
    <row r="163" s="9" customFormat="1" ht="15" customHeight="1"/>
    <row r="164" s="9" customFormat="1" ht="15" customHeight="1"/>
    <row r="165" s="9" customFormat="1" ht="15" customHeight="1"/>
    <row r="166" s="9" customFormat="1" ht="15" customHeight="1"/>
    <row r="167" s="9" customFormat="1" ht="15" customHeight="1"/>
    <row r="168" s="9" customFormat="1" ht="15" customHeight="1"/>
    <row r="169" s="9" customFormat="1" ht="15" customHeight="1"/>
    <row r="170" s="9" customFormat="1" ht="15" customHeight="1"/>
    <row r="171" s="9" customFormat="1" ht="15" customHeight="1"/>
    <row r="172" s="9" customFormat="1" ht="15" customHeight="1"/>
    <row r="173" s="9" customFormat="1" ht="15" customHeight="1"/>
    <row r="174" s="9" customFormat="1" ht="15" customHeight="1"/>
    <row r="175" s="9" customFormat="1" ht="15" customHeight="1"/>
    <row r="176" s="9" customFormat="1" ht="15" customHeight="1"/>
    <row r="177" s="9" customFormat="1" ht="15" customHeight="1"/>
    <row r="178" s="9" customFormat="1" ht="15" customHeight="1"/>
    <row r="179" s="9" customFormat="1" ht="15" customHeight="1"/>
    <row r="180" s="9" customFormat="1" ht="15" customHeight="1"/>
    <row r="181" s="9" customFormat="1" ht="15" customHeight="1"/>
    <row r="182" s="9" customFormat="1" ht="15" customHeight="1"/>
    <row r="183" s="9" customFormat="1" ht="15" customHeight="1"/>
    <row r="184" s="9" customFormat="1" ht="15" customHeight="1"/>
    <row r="185" s="9" customFormat="1" ht="15" customHeight="1"/>
    <row r="186" s="9" customFormat="1" ht="15" customHeight="1"/>
    <row r="187" s="9" customFormat="1" ht="15" customHeight="1"/>
    <row r="188" s="9" customFormat="1" ht="15" customHeight="1"/>
    <row r="189" s="9" customFormat="1" ht="15" customHeight="1"/>
    <row r="190" s="9" customFormat="1" ht="15" customHeight="1"/>
    <row r="191" s="9" customFormat="1" ht="15" customHeight="1"/>
    <row r="192" s="9" customFormat="1" ht="15" customHeight="1"/>
    <row r="193" s="9" customFormat="1" ht="15" customHeight="1"/>
    <row r="194" s="9" customFormat="1" ht="15" customHeight="1"/>
    <row r="195" s="9" customFormat="1" ht="15" customHeight="1"/>
    <row r="196" s="9" customFormat="1" ht="15" customHeight="1"/>
    <row r="197" s="9" customFormat="1" ht="15" customHeight="1"/>
    <row r="198" s="9" customFormat="1" ht="15" customHeight="1"/>
    <row r="199" s="9" customFormat="1" ht="15" customHeight="1"/>
    <row r="200" s="9" customFormat="1" ht="15" customHeight="1"/>
    <row r="201" s="9" customFormat="1" ht="15" customHeight="1"/>
    <row r="202" s="9" customFormat="1" ht="15" customHeight="1"/>
    <row r="203" s="9" customFormat="1" ht="15" customHeight="1"/>
    <row r="204" s="9" customFormat="1" ht="15" customHeight="1"/>
    <row r="205" s="9" customFormat="1" ht="15" customHeight="1"/>
    <row r="206" s="9" customFormat="1" ht="15" customHeight="1"/>
    <row r="207" s="9" customFormat="1" ht="15" customHeight="1"/>
    <row r="208" s="9" customFormat="1" ht="15" customHeight="1"/>
    <row r="209" s="9" customFormat="1" ht="15" customHeight="1"/>
    <row r="210" s="9" customFormat="1" ht="15" customHeight="1"/>
    <row r="211" s="9" customFormat="1" ht="15" customHeight="1"/>
    <row r="212" s="9" customFormat="1" ht="15" customHeight="1"/>
    <row r="213" s="9" customFormat="1" ht="15" customHeight="1"/>
    <row r="214" s="9" customFormat="1" ht="15" customHeight="1"/>
    <row r="215" s="9" customFormat="1" ht="15" customHeight="1"/>
    <row r="216" s="9" customFormat="1" ht="15" customHeight="1"/>
    <row r="217" s="9" customFormat="1" ht="15" customHeight="1"/>
    <row r="218" s="9" customFormat="1" ht="15" customHeight="1"/>
    <row r="219" s="9" customFormat="1" ht="15" customHeight="1"/>
    <row r="220" s="9" customFormat="1" ht="15" customHeight="1"/>
    <row r="221" s="9" customFormat="1" ht="15" customHeight="1"/>
    <row r="222" s="9" customFormat="1" ht="15" customHeight="1"/>
    <row r="223" s="9" customFormat="1" ht="15" customHeight="1"/>
    <row r="224" s="9" customFormat="1" ht="15" customHeight="1"/>
    <row r="225" s="9" customFormat="1" ht="15" customHeight="1"/>
    <row r="226" s="9" customFormat="1" ht="15" customHeight="1"/>
    <row r="227" s="9" customFormat="1" ht="15" customHeight="1"/>
    <row r="228" s="9" customFormat="1" ht="15" customHeight="1"/>
    <row r="229" s="9" customFormat="1" ht="15" customHeight="1"/>
    <row r="230" s="9" customFormat="1" ht="15" customHeight="1"/>
    <row r="231" s="9" customFormat="1" ht="15" customHeight="1"/>
    <row r="232" s="9" customFormat="1" ht="15" customHeight="1"/>
    <row r="233" s="9" customFormat="1" ht="15" customHeight="1"/>
    <row r="234" s="9" customFormat="1" ht="15" customHeight="1"/>
    <row r="235" s="9" customFormat="1" ht="15" customHeight="1"/>
    <row r="236" s="9" customFormat="1" ht="15" customHeight="1"/>
    <row r="237" s="9" customFormat="1" ht="15" customHeight="1"/>
    <row r="238" s="9" customFormat="1" ht="15" customHeight="1"/>
    <row r="239" s="9" customFormat="1" ht="15" customHeight="1"/>
    <row r="240" s="9" customFormat="1" ht="15" customHeight="1"/>
    <row r="241" s="9" customFormat="1" ht="15" customHeight="1"/>
    <row r="242" s="9" customFormat="1" ht="15" customHeight="1"/>
    <row r="243" s="9" customFormat="1" ht="15" customHeight="1"/>
    <row r="244" s="9" customFormat="1" ht="15" customHeight="1"/>
    <row r="245" s="9" customFormat="1" ht="15" customHeight="1"/>
    <row r="246" s="9" customFormat="1" ht="15" customHeight="1"/>
    <row r="247" s="9" customFormat="1" ht="15" customHeight="1"/>
    <row r="248" s="9" customFormat="1" ht="15" customHeight="1"/>
    <row r="249" s="9" customFormat="1" ht="15" customHeight="1"/>
    <row r="250" s="9" customFormat="1" ht="15" customHeight="1"/>
    <row r="251" s="9" customFormat="1" ht="15" customHeight="1"/>
    <row r="252" s="9" customFormat="1" ht="15" customHeight="1"/>
    <row r="253" s="9" customFormat="1" ht="15" customHeight="1"/>
    <row r="254" s="9" customFormat="1" ht="15" customHeight="1"/>
    <row r="255" s="9" customFormat="1" ht="15" customHeight="1"/>
    <row r="256" s="9" customFormat="1" ht="15" customHeight="1"/>
    <row r="257" s="9" customFormat="1" ht="15" customHeight="1"/>
    <row r="258" s="9" customFormat="1" ht="15" customHeight="1"/>
    <row r="259" s="9" customFormat="1" ht="15" customHeight="1"/>
    <row r="260" s="9" customFormat="1" ht="15" customHeight="1"/>
    <row r="261" s="9" customFormat="1" ht="15" customHeight="1"/>
    <row r="262" s="9" customFormat="1" ht="15" customHeight="1"/>
    <row r="263" s="9" customFormat="1" ht="15" customHeight="1"/>
    <row r="264" s="9" customFormat="1" ht="15" customHeight="1"/>
    <row r="265" s="9" customFormat="1" ht="15" customHeight="1"/>
    <row r="266" s="9" customFormat="1" ht="15" customHeight="1"/>
    <row r="267" s="9" customFormat="1" ht="15" customHeight="1"/>
    <row r="268" s="9" customFormat="1" ht="15" customHeight="1"/>
    <row r="269" s="9" customFormat="1" ht="15" customHeight="1"/>
    <row r="270" s="9" customFormat="1" ht="15" customHeight="1"/>
    <row r="271" s="9" customFormat="1" ht="15" customHeight="1"/>
    <row r="272" s="9" customFormat="1" ht="15" customHeight="1"/>
    <row r="273" s="9" customFormat="1" ht="15" customHeight="1"/>
    <row r="274" s="9" customFormat="1" ht="15" customHeight="1"/>
    <row r="275" s="9" customFormat="1" ht="15" customHeight="1"/>
    <row r="276" s="9" customFormat="1" ht="15" customHeight="1"/>
    <row r="277" s="9" customFormat="1" ht="15" customHeight="1"/>
    <row r="278" s="9" customFormat="1" ht="15" customHeight="1"/>
    <row r="279" s="9" customFormat="1" ht="15" customHeight="1"/>
    <row r="280" s="9" customFormat="1" ht="15" customHeight="1"/>
    <row r="281" s="9" customFormat="1" ht="15" customHeight="1"/>
    <row r="282" s="9" customFormat="1" ht="15" customHeight="1"/>
    <row r="283" s="9" customFormat="1" ht="15" customHeight="1"/>
    <row r="284" s="9" customFormat="1" ht="15" customHeight="1"/>
    <row r="285" s="9" customFormat="1" ht="15" customHeight="1"/>
    <row r="286" s="9" customFormat="1" ht="15" customHeight="1"/>
    <row r="287" s="9" customFormat="1" ht="15" customHeight="1"/>
    <row r="288" s="9" customFormat="1" ht="15" customHeight="1"/>
    <row r="289" s="9" customFormat="1" ht="15" customHeight="1"/>
    <row r="290" s="9" customFormat="1" ht="15" customHeight="1"/>
    <row r="291" s="9" customFormat="1" ht="15" customHeight="1"/>
    <row r="292" s="9" customFormat="1" ht="15" customHeight="1"/>
    <row r="293" s="9" customFormat="1" ht="15" customHeight="1"/>
    <row r="294" s="9" customFormat="1" ht="15" customHeight="1"/>
    <row r="295" s="9" customFormat="1" ht="15" customHeight="1"/>
    <row r="296" s="9" customFormat="1" ht="15" customHeight="1"/>
    <row r="297" s="9" customFormat="1" ht="15" customHeight="1"/>
    <row r="298" s="9" customFormat="1" ht="15" customHeight="1"/>
    <row r="299" s="9" customFormat="1" ht="15" customHeight="1"/>
    <row r="300" s="9" customFormat="1" ht="15" customHeight="1"/>
    <row r="301" s="9" customFormat="1" ht="15" customHeight="1"/>
    <row r="302" s="9" customFormat="1" ht="15" customHeight="1"/>
    <row r="303" s="9" customFormat="1" ht="15" customHeight="1"/>
    <row r="304" s="9" customFormat="1" ht="15" customHeight="1"/>
    <row r="305" s="9" customFormat="1" ht="15" customHeight="1"/>
    <row r="306" s="9" customFormat="1" ht="15" customHeight="1"/>
    <row r="307" s="9" customFormat="1" ht="15" customHeight="1"/>
    <row r="308" s="9" customFormat="1" ht="15" customHeight="1"/>
    <row r="309" s="9" customFormat="1" ht="15" customHeight="1"/>
    <row r="310" s="9" customFormat="1" ht="15" customHeight="1"/>
    <row r="311" s="9" customFormat="1" ht="15" customHeight="1"/>
    <row r="312" s="9" customFormat="1" ht="15" customHeight="1"/>
    <row r="313" s="9" customFormat="1" ht="15" customHeight="1"/>
    <row r="314" s="9" customFormat="1" ht="15" customHeight="1"/>
    <row r="315" s="9" customFormat="1" ht="15" customHeight="1"/>
    <row r="316" s="9" customFormat="1" ht="15" customHeight="1"/>
    <row r="317" s="9" customFormat="1" ht="15" customHeight="1"/>
    <row r="318" s="9" customFormat="1" ht="15" customHeight="1"/>
    <row r="319" s="9" customFormat="1" ht="15" customHeight="1"/>
    <row r="320" s="9" customFormat="1" ht="15" customHeight="1"/>
    <row r="321" s="9" customFormat="1" ht="15" customHeight="1"/>
    <row r="322" s="9" customFormat="1" ht="15" customHeight="1"/>
    <row r="323" s="9" customFormat="1" ht="15" customHeight="1"/>
    <row r="324" s="9" customFormat="1" ht="15" customHeight="1"/>
    <row r="325" s="9" customFormat="1" ht="15" customHeight="1"/>
    <row r="326" s="9" customFormat="1" ht="15" customHeight="1"/>
    <row r="327" s="9" customFormat="1" ht="15" customHeight="1"/>
    <row r="328" s="9" customFormat="1" ht="15" customHeight="1"/>
  </sheetData>
  <sheetProtection selectLockedCells="1"/>
  <mergeCells count="11">
    <mergeCell ref="E16:K16"/>
    <mergeCell ref="E17:K17"/>
    <mergeCell ref="E22:K22"/>
    <mergeCell ref="E24:K24"/>
    <mergeCell ref="B35:K35"/>
    <mergeCell ref="E18:K18"/>
    <mergeCell ref="C13:K13"/>
    <mergeCell ref="C14:K14"/>
    <mergeCell ref="E26:K26"/>
    <mergeCell ref="E28:K28"/>
    <mergeCell ref="E30:K30"/>
  </mergeCells>
  <printOptions horizontalCentered="1"/>
  <pageMargins left="0.75" right="0.75" top="0.54" bottom="0.31" header="0.17" footer="0.17"/>
  <pageSetup fitToHeight="1" fitToWidth="1" horizontalDpi="600" verticalDpi="600" orientation="landscape" scale="99" r:id="rId2"/>
  <headerFooter alignWithMargins="0">
    <oddFooter>&amp;R&amp;"Arial Narrow,Regular"Страна &amp;P од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29"/>
  <sheetViews>
    <sheetView showZeros="0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9" customWidth="1"/>
    <col min="2" max="2" width="9.00390625" style="9" customWidth="1"/>
    <col min="3" max="3" width="61.7109375" style="9" customWidth="1"/>
    <col min="4" max="4" width="14.7109375" style="9" customWidth="1"/>
    <col min="5" max="8" width="15.8515625" style="9" customWidth="1"/>
    <col min="9" max="9" width="68.00390625" style="9" bestFit="1" customWidth="1"/>
    <col min="10" max="16384" width="9.140625" style="9" customWidth="1"/>
  </cols>
  <sheetData>
    <row r="1" spans="2:64" ht="15" customHeight="1">
      <c r="B1" s="15" t="s">
        <v>98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6:64" ht="15" customHeight="1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2:64" ht="15" customHeight="1">
      <c r="B3" s="1" t="str">
        <f>+CONCATENATE('Naslovna strana'!$B$16," ",'Naslovna strana'!$E$16)</f>
        <v>Назив енергетског субјекта: 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2:64" ht="15" customHeight="1">
      <c r="B4" s="15" t="str">
        <f>+CONCATENATE('Naslovna strana'!$B$11," ",'Naslovna strana'!$C$11)</f>
        <v>Енергетска делатност: Транспорт нафте нафтоводима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2:64" ht="15" customHeight="1">
      <c r="B5" s="33" t="str">
        <f>+CONCATENATE('Naslovna strana'!$B$30," ",'Naslovna strana'!$E$30)</f>
        <v>Датум обраде: 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8" spans="2:9" ht="15" customHeight="1">
      <c r="B8" s="277" t="s">
        <v>333</v>
      </c>
      <c r="C8" s="277"/>
      <c r="D8" s="277"/>
      <c r="E8" s="277"/>
      <c r="F8" s="277"/>
      <c r="G8" s="277"/>
      <c r="H8" s="277"/>
      <c r="I8" s="277"/>
    </row>
    <row r="9" spans="2:9" ht="15" customHeight="1" thickBot="1">
      <c r="B9" s="60"/>
      <c r="C9" s="107"/>
      <c r="D9" s="107"/>
      <c r="E9" s="108"/>
      <c r="F9" s="108"/>
      <c r="G9" s="108"/>
      <c r="I9" s="108" t="s">
        <v>3</v>
      </c>
    </row>
    <row r="10" spans="2:9" ht="15" customHeight="1" thickTop="1">
      <c r="B10" s="279" t="s">
        <v>165</v>
      </c>
      <c r="C10" s="281" t="s">
        <v>41</v>
      </c>
      <c r="D10" s="281" t="s">
        <v>145</v>
      </c>
      <c r="E10" s="283">
        <f>'Naslovna strana'!E20</f>
        <v>0</v>
      </c>
      <c r="F10" s="283"/>
      <c r="G10" s="291" t="s">
        <v>224</v>
      </c>
      <c r="H10" s="297" t="s">
        <v>199</v>
      </c>
      <c r="I10" s="275" t="s">
        <v>166</v>
      </c>
    </row>
    <row r="11" spans="2:9" ht="30" customHeight="1">
      <c r="B11" s="280"/>
      <c r="C11" s="282"/>
      <c r="D11" s="282"/>
      <c r="E11" s="184" t="s">
        <v>248</v>
      </c>
      <c r="F11" s="185" t="s">
        <v>249</v>
      </c>
      <c r="G11" s="292"/>
      <c r="H11" s="298"/>
      <c r="I11" s="276"/>
    </row>
    <row r="12" spans="2:9" ht="15" customHeight="1">
      <c r="B12" s="16" t="s">
        <v>10</v>
      </c>
      <c r="C12" s="110" t="s">
        <v>146</v>
      </c>
      <c r="D12" s="18" t="s">
        <v>226</v>
      </c>
      <c r="E12" s="293">
        <f>E21+E26</f>
        <v>0</v>
      </c>
      <c r="F12" s="156">
        <f>'2. Operativni troskovi'!E77</f>
        <v>0</v>
      </c>
      <c r="G12" s="299"/>
      <c r="H12" s="284">
        <f>H21+H26</f>
        <v>0</v>
      </c>
      <c r="I12" s="241"/>
    </row>
    <row r="13" spans="2:9" ht="15" customHeight="1">
      <c r="B13" s="19" t="s">
        <v>11</v>
      </c>
      <c r="C13" s="111" t="s">
        <v>147</v>
      </c>
      <c r="D13" s="21" t="s">
        <v>227</v>
      </c>
      <c r="E13" s="294"/>
      <c r="F13" s="191">
        <f>'4. RS i A'!D88</f>
        <v>0</v>
      </c>
      <c r="G13" s="300"/>
      <c r="H13" s="285"/>
      <c r="I13" s="246"/>
    </row>
    <row r="14" spans="2:9" ht="15" customHeight="1">
      <c r="B14" s="19" t="s">
        <v>12</v>
      </c>
      <c r="C14" s="111" t="s">
        <v>210</v>
      </c>
      <c r="D14" s="21" t="s">
        <v>228</v>
      </c>
      <c r="E14" s="294"/>
      <c r="F14" s="192">
        <f>'3. Stopa prinosa'!E17</f>
        <v>0</v>
      </c>
      <c r="G14" s="300"/>
      <c r="H14" s="285"/>
      <c r="I14" s="246"/>
    </row>
    <row r="15" spans="2:9" ht="15" customHeight="1">
      <c r="B15" s="19" t="s">
        <v>59</v>
      </c>
      <c r="C15" s="111" t="s">
        <v>148</v>
      </c>
      <c r="D15" s="21" t="s">
        <v>229</v>
      </c>
      <c r="E15" s="294"/>
      <c r="F15" s="191">
        <f>'4. RS i A'!D22</f>
        <v>0</v>
      </c>
      <c r="G15" s="300"/>
      <c r="H15" s="285"/>
      <c r="I15" s="246"/>
    </row>
    <row r="16" spans="2:9" ht="15" customHeight="1">
      <c r="B16" s="23" t="s">
        <v>18</v>
      </c>
      <c r="C16" s="112" t="s">
        <v>149</v>
      </c>
      <c r="D16" s="25" t="s">
        <v>230</v>
      </c>
      <c r="E16" s="294"/>
      <c r="F16" s="193">
        <f>'5. Ostali prihodi'!D18</f>
        <v>0</v>
      </c>
      <c r="G16" s="300"/>
      <c r="H16" s="285"/>
      <c r="I16" s="246"/>
    </row>
    <row r="17" spans="2:9" ht="15" customHeight="1">
      <c r="B17" s="23" t="s">
        <v>71</v>
      </c>
      <c r="C17" s="26" t="s">
        <v>150</v>
      </c>
      <c r="D17" s="25" t="s">
        <v>231</v>
      </c>
      <c r="E17" s="294"/>
      <c r="F17" s="194"/>
      <c r="G17" s="300"/>
      <c r="H17" s="285"/>
      <c r="I17" s="247" t="s">
        <v>332</v>
      </c>
    </row>
    <row r="18" spans="2:9" ht="15" customHeight="1">
      <c r="B18" s="23" t="s">
        <v>73</v>
      </c>
      <c r="C18" s="26" t="s">
        <v>167</v>
      </c>
      <c r="D18" s="25" t="s">
        <v>250</v>
      </c>
      <c r="E18" s="295"/>
      <c r="F18" s="193">
        <f>F12+F13+F14*F15-F16+F17</f>
        <v>0</v>
      </c>
      <c r="G18" s="300"/>
      <c r="H18" s="296"/>
      <c r="I18" s="249"/>
    </row>
    <row r="19" spans="2:9" ht="15" customHeight="1">
      <c r="B19" s="273" t="s">
        <v>314</v>
      </c>
      <c r="C19" s="17" t="s">
        <v>315</v>
      </c>
      <c r="D19" s="290" t="str">
        <f>+'Naslovna strana'!B13&amp;" "&amp;'Naslovna strana'!C13</f>
        <v>Деоница нафтовода 1: </v>
      </c>
      <c r="E19" s="290"/>
      <c r="F19" s="290"/>
      <c r="G19" s="300"/>
      <c r="H19" s="244"/>
      <c r="I19" s="241"/>
    </row>
    <row r="20" spans="2:9" ht="15" customHeight="1">
      <c r="B20" s="274"/>
      <c r="C20" s="239" t="s">
        <v>329</v>
      </c>
      <c r="D20" s="176" t="s">
        <v>330</v>
      </c>
      <c r="E20" s="240"/>
      <c r="F20" s="243"/>
      <c r="G20" s="300"/>
      <c r="H20" s="245"/>
      <c r="I20" s="242" t="s">
        <v>310</v>
      </c>
    </row>
    <row r="21" spans="2:9" ht="15" customHeight="1">
      <c r="B21" s="61" t="s">
        <v>10</v>
      </c>
      <c r="C21" s="62" t="s">
        <v>167</v>
      </c>
      <c r="D21" s="190" t="s">
        <v>232</v>
      </c>
      <c r="E21" s="294">
        <f>'6. Ostvaren prihod'!P14</f>
        <v>0</v>
      </c>
      <c r="F21" s="195">
        <f>IF(F20+F25=0,0,'1. Korekcioni element'!F18*(F20/(F20+F25)))</f>
        <v>0</v>
      </c>
      <c r="G21" s="300"/>
      <c r="H21" s="284">
        <f>IF(F22&gt;=20%,((F21-E21)*(1+G12)),((F23-E21)*(1+G12)))</f>
        <v>0</v>
      </c>
      <c r="I21" s="250"/>
    </row>
    <row r="22" spans="2:9" ht="15" customHeight="1">
      <c r="B22" s="19" t="s">
        <v>11</v>
      </c>
      <c r="C22" s="20" t="s">
        <v>211</v>
      </c>
      <c r="D22" s="21" t="s">
        <v>233</v>
      </c>
      <c r="E22" s="294"/>
      <c r="F22" s="196"/>
      <c r="G22" s="300"/>
      <c r="H22" s="285"/>
      <c r="I22" s="246" t="s">
        <v>310</v>
      </c>
    </row>
    <row r="23" spans="2:9" ht="30" customHeight="1">
      <c r="B23" s="23" t="s">
        <v>12</v>
      </c>
      <c r="C23" s="24" t="s">
        <v>257</v>
      </c>
      <c r="D23" s="25" t="s">
        <v>234</v>
      </c>
      <c r="E23" s="295"/>
      <c r="F23" s="165">
        <f>IF(AND(F21&lt;0,F22&lt;20%),F21,(IF(F22&gt;=20%,0,F21*(3*F22+0.4))))</f>
        <v>0</v>
      </c>
      <c r="G23" s="300"/>
      <c r="H23" s="296"/>
      <c r="I23" s="249"/>
    </row>
    <row r="24" spans="2:9" ht="15" customHeight="1">
      <c r="B24" s="273" t="s">
        <v>316</v>
      </c>
      <c r="C24" s="17" t="s">
        <v>317</v>
      </c>
      <c r="D24" s="290" t="str">
        <f>+'Naslovna strana'!B14&amp;" "&amp;'Naslovna strana'!C14</f>
        <v>Деоница нафтовода 2: </v>
      </c>
      <c r="E24" s="290"/>
      <c r="F24" s="290"/>
      <c r="G24" s="300"/>
      <c r="H24" s="244"/>
      <c r="I24" s="241"/>
    </row>
    <row r="25" spans="2:9" ht="15" customHeight="1">
      <c r="B25" s="274"/>
      <c r="C25" s="239" t="s">
        <v>329</v>
      </c>
      <c r="D25" s="176" t="s">
        <v>331</v>
      </c>
      <c r="E25" s="240"/>
      <c r="F25" s="243"/>
      <c r="G25" s="300"/>
      <c r="H25" s="245"/>
      <c r="I25" s="242" t="s">
        <v>310</v>
      </c>
    </row>
    <row r="26" spans="2:9" ht="15" customHeight="1">
      <c r="B26" s="61" t="s">
        <v>10</v>
      </c>
      <c r="C26" s="62" t="s">
        <v>167</v>
      </c>
      <c r="D26" s="190" t="s">
        <v>232</v>
      </c>
      <c r="E26" s="287">
        <f>'6. Ostvaren prihod'!P22</f>
        <v>0</v>
      </c>
      <c r="F26" s="195">
        <f>IF(F20+F25=0,0,'1. Korekcioni element'!F18*(F25/(F20+F25)))</f>
        <v>0</v>
      </c>
      <c r="G26" s="300"/>
      <c r="H26" s="284">
        <f>IF(F27&gt;=40%,((F26-E26)*(1+G12)),((F28-E26)*(1+G12)))</f>
        <v>0</v>
      </c>
      <c r="I26" s="250"/>
    </row>
    <row r="27" spans="2:9" ht="15" customHeight="1">
      <c r="B27" s="19" t="s">
        <v>11</v>
      </c>
      <c r="C27" s="20" t="s">
        <v>211</v>
      </c>
      <c r="D27" s="21" t="s">
        <v>233</v>
      </c>
      <c r="E27" s="288"/>
      <c r="F27" s="196"/>
      <c r="G27" s="300"/>
      <c r="H27" s="285"/>
      <c r="I27" s="246" t="s">
        <v>310</v>
      </c>
    </row>
    <row r="28" spans="2:9" ht="30" customHeight="1" thickBot="1">
      <c r="B28" s="56" t="s">
        <v>12</v>
      </c>
      <c r="C28" s="189" t="s">
        <v>258</v>
      </c>
      <c r="D28" s="186" t="s">
        <v>234</v>
      </c>
      <c r="E28" s="289"/>
      <c r="F28" s="197">
        <f>IF(AND(F26&lt;0,F27&lt;40%),F26,(IF(F27&gt;=40%,0,F26*(1.5*F27+0.4))))</f>
        <v>0</v>
      </c>
      <c r="G28" s="301"/>
      <c r="H28" s="286"/>
      <c r="I28" s="248"/>
    </row>
    <row r="29" spans="2:8" ht="15" customHeight="1" thickTop="1">
      <c r="B29" s="278"/>
      <c r="C29" s="278"/>
      <c r="D29" s="278"/>
      <c r="E29" s="278"/>
      <c r="F29" s="278"/>
      <c r="G29" s="278"/>
      <c r="H29" s="278"/>
    </row>
  </sheetData>
  <sheetProtection/>
  <mergeCells count="20">
    <mergeCell ref="E26:E28"/>
    <mergeCell ref="D19:F19"/>
    <mergeCell ref="D24:F24"/>
    <mergeCell ref="G10:G11"/>
    <mergeCell ref="E12:E18"/>
    <mergeCell ref="H21:H23"/>
    <mergeCell ref="E21:E23"/>
    <mergeCell ref="H12:H18"/>
    <mergeCell ref="H10:H11"/>
    <mergeCell ref="G12:G28"/>
    <mergeCell ref="B19:B20"/>
    <mergeCell ref="B24:B25"/>
    <mergeCell ref="I10:I11"/>
    <mergeCell ref="B8:I8"/>
    <mergeCell ref="B29:H29"/>
    <mergeCell ref="B10:B11"/>
    <mergeCell ref="C10:C11"/>
    <mergeCell ref="D10:D11"/>
    <mergeCell ref="E10:F10"/>
    <mergeCell ref="H26:H28"/>
  </mergeCells>
  <printOptions horizontalCentered="1"/>
  <pageMargins left="0.23" right="0.17" top="1.68" bottom="0.3" header="0.17" footer="0.16"/>
  <pageSetup fitToHeight="1" fitToWidth="1" horizontalDpi="600" verticalDpi="600" orientation="landscape" paperSize="9" scale="67" r:id="rId1"/>
  <headerFooter alignWithMargins="0">
    <oddFooter>&amp;R&amp;"Arial Narrow,Regular"Страна 1 од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2" customWidth="1"/>
    <col min="2" max="3" width="9.140625" style="2" customWidth="1"/>
    <col min="4" max="4" width="80.7109375" style="38" customWidth="1"/>
    <col min="5" max="5" width="15.8515625" style="2" customWidth="1"/>
    <col min="6" max="16384" width="9.140625" style="2" customWidth="1"/>
  </cols>
  <sheetData>
    <row r="1" spans="1:5" ht="15" customHeight="1">
      <c r="A1" s="39"/>
      <c r="B1" s="15" t="s">
        <v>98</v>
      </c>
      <c r="C1" s="15"/>
      <c r="D1" s="41"/>
      <c r="E1" s="41"/>
    </row>
    <row r="2" spans="2:5" ht="15" customHeight="1">
      <c r="B2" s="9"/>
      <c r="C2" s="9"/>
      <c r="D2" s="41"/>
      <c r="E2" s="41"/>
    </row>
    <row r="3" spans="2:5" ht="15" customHeight="1">
      <c r="B3" s="1" t="str">
        <f>+CONCATENATE('Naslovna strana'!$B$16," ",'Naslovna strana'!$E$16)</f>
        <v>Назив енергетског субјекта: </v>
      </c>
      <c r="C3" s="1"/>
      <c r="D3" s="41"/>
      <c r="E3" s="41"/>
    </row>
    <row r="4" spans="2:5" ht="15" customHeight="1">
      <c r="B4" s="33" t="str">
        <f>+CONCATENATE('Naslovna strana'!$B$11," ",'Naslovna strana'!$C$11)</f>
        <v>Енергетска делатност: Транспорт нафте нафтоводима</v>
      </c>
      <c r="C4" s="33"/>
      <c r="D4" s="2"/>
      <c r="E4" s="41"/>
    </row>
    <row r="5" spans="2:3" ht="15" customHeight="1">
      <c r="B5" s="33" t="str">
        <f>+CONCATENATE('Naslovna strana'!$B$30," ",'Naslovna strana'!$E$30)</f>
        <v>Датум обраде: </v>
      </c>
      <c r="C5" s="33"/>
    </row>
    <row r="6" spans="2:3" ht="15" customHeight="1">
      <c r="B6" s="33"/>
      <c r="C6" s="33"/>
    </row>
    <row r="7" spans="2:5" ht="15" customHeight="1">
      <c r="B7" s="302" t="s">
        <v>334</v>
      </c>
      <c r="C7" s="302"/>
      <c r="D7" s="302"/>
      <c r="E7" s="302"/>
    </row>
    <row r="8" spans="4:5" s="9" customFormat="1" ht="15" customHeight="1" thickBot="1">
      <c r="D8" s="43"/>
      <c r="E8" s="44" t="s">
        <v>3</v>
      </c>
    </row>
    <row r="9" spans="2:5" s="9" customFormat="1" ht="15" customHeight="1" thickTop="1">
      <c r="B9" s="303" t="s">
        <v>165</v>
      </c>
      <c r="C9" s="305" t="s">
        <v>213</v>
      </c>
      <c r="D9" s="305" t="s">
        <v>41</v>
      </c>
      <c r="E9" s="218">
        <f>'Naslovna strana'!E20</f>
        <v>0</v>
      </c>
    </row>
    <row r="10" spans="2:5" s="9" customFormat="1" ht="15" customHeight="1">
      <c r="B10" s="304"/>
      <c r="C10" s="306"/>
      <c r="D10" s="306"/>
      <c r="E10" s="216" t="s">
        <v>164</v>
      </c>
    </row>
    <row r="11" spans="2:5" s="9" customFormat="1" ht="15" customHeight="1">
      <c r="B11" s="173" t="s">
        <v>10</v>
      </c>
      <c r="C11" s="169">
        <v>51</v>
      </c>
      <c r="D11" s="45" t="s">
        <v>298</v>
      </c>
      <c r="E11" s="145">
        <f>E12+E13+E16+E21+E22</f>
        <v>0</v>
      </c>
    </row>
    <row r="12" spans="2:5" s="9" customFormat="1" ht="15" customHeight="1">
      <c r="B12" s="61" t="s">
        <v>78</v>
      </c>
      <c r="C12" s="160">
        <v>511</v>
      </c>
      <c r="D12" s="48" t="s">
        <v>79</v>
      </c>
      <c r="E12" s="219"/>
    </row>
    <row r="13" spans="2:5" s="9" customFormat="1" ht="15" customHeight="1">
      <c r="B13" s="19" t="s">
        <v>48</v>
      </c>
      <c r="C13" s="161">
        <v>512</v>
      </c>
      <c r="D13" s="35" t="s">
        <v>42</v>
      </c>
      <c r="E13" s="220">
        <f>E14+E15</f>
        <v>0</v>
      </c>
    </row>
    <row r="14" spans="2:5" s="9" customFormat="1" ht="15" customHeight="1">
      <c r="B14" s="49" t="s">
        <v>265</v>
      </c>
      <c r="C14" s="162"/>
      <c r="D14" s="50" t="s">
        <v>100</v>
      </c>
      <c r="E14" s="219"/>
    </row>
    <row r="15" spans="2:5" s="9" customFormat="1" ht="15" customHeight="1">
      <c r="B15" s="49" t="s">
        <v>266</v>
      </c>
      <c r="C15" s="162"/>
      <c r="D15" s="50" t="s">
        <v>101</v>
      </c>
      <c r="E15" s="219"/>
    </row>
    <row r="16" spans="2:5" s="9" customFormat="1" ht="15" customHeight="1">
      <c r="B16" s="23" t="s">
        <v>49</v>
      </c>
      <c r="C16" s="162">
        <v>513</v>
      </c>
      <c r="D16" s="50" t="s">
        <v>20</v>
      </c>
      <c r="E16" s="220">
        <f>E17+E18+E19+E20</f>
        <v>0</v>
      </c>
    </row>
    <row r="17" spans="2:5" s="9" customFormat="1" ht="15" customHeight="1">
      <c r="B17" s="49" t="s">
        <v>267</v>
      </c>
      <c r="C17" s="162"/>
      <c r="D17" s="50" t="s">
        <v>102</v>
      </c>
      <c r="E17" s="219"/>
    </row>
    <row r="18" spans="2:5" s="9" customFormat="1" ht="15" customHeight="1">
      <c r="B18" s="49" t="s">
        <v>268</v>
      </c>
      <c r="C18" s="162"/>
      <c r="D18" s="50" t="s">
        <v>103</v>
      </c>
      <c r="E18" s="219"/>
    </row>
    <row r="19" spans="2:5" s="9" customFormat="1" ht="15" customHeight="1">
      <c r="B19" s="49" t="s">
        <v>269</v>
      </c>
      <c r="C19" s="162"/>
      <c r="D19" s="50" t="s">
        <v>263</v>
      </c>
      <c r="E19" s="219"/>
    </row>
    <row r="20" spans="2:5" s="9" customFormat="1" ht="15" customHeight="1">
      <c r="B20" s="34" t="s">
        <v>270</v>
      </c>
      <c r="C20" s="21"/>
      <c r="D20" s="35" t="s">
        <v>104</v>
      </c>
      <c r="E20" s="221"/>
    </row>
    <row r="21" spans="2:5" s="9" customFormat="1" ht="15" customHeight="1">
      <c r="B21" s="19" t="s">
        <v>299</v>
      </c>
      <c r="C21" s="21">
        <v>514</v>
      </c>
      <c r="D21" s="35" t="s">
        <v>301</v>
      </c>
      <c r="E21" s="221"/>
    </row>
    <row r="22" spans="2:5" s="9" customFormat="1" ht="15" customHeight="1">
      <c r="B22" s="27" t="s">
        <v>300</v>
      </c>
      <c r="C22" s="176">
        <v>515</v>
      </c>
      <c r="D22" s="177" t="s">
        <v>302</v>
      </c>
      <c r="E22" s="222"/>
    </row>
    <row r="23" spans="2:5" s="9" customFormat="1" ht="15" customHeight="1">
      <c r="B23" s="173" t="s">
        <v>11</v>
      </c>
      <c r="C23" s="169">
        <v>52</v>
      </c>
      <c r="D23" s="51" t="s">
        <v>21</v>
      </c>
      <c r="E23" s="145">
        <f>E24+E25+E26+E27+E28+E29+E30+E31</f>
        <v>0</v>
      </c>
    </row>
    <row r="24" spans="2:5" s="9" customFormat="1" ht="15" customHeight="1">
      <c r="B24" s="61" t="s">
        <v>80</v>
      </c>
      <c r="C24" s="160">
        <v>520</v>
      </c>
      <c r="D24" s="52" t="s">
        <v>81</v>
      </c>
      <c r="E24" s="219"/>
    </row>
    <row r="25" spans="2:5" s="9" customFormat="1" ht="15" customHeight="1">
      <c r="B25" s="19" t="s">
        <v>82</v>
      </c>
      <c r="C25" s="161">
        <v>521</v>
      </c>
      <c r="D25" s="36" t="s">
        <v>83</v>
      </c>
      <c r="E25" s="219"/>
    </row>
    <row r="26" spans="2:5" s="9" customFormat="1" ht="15" customHeight="1">
      <c r="B26" s="19" t="s">
        <v>50</v>
      </c>
      <c r="C26" s="161">
        <v>522</v>
      </c>
      <c r="D26" s="36" t="s">
        <v>43</v>
      </c>
      <c r="E26" s="219"/>
    </row>
    <row r="27" spans="2:5" s="9" customFormat="1" ht="15" customHeight="1">
      <c r="B27" s="19" t="s">
        <v>51</v>
      </c>
      <c r="C27" s="161">
        <v>523</v>
      </c>
      <c r="D27" s="36" t="s">
        <v>44</v>
      </c>
      <c r="E27" s="219"/>
    </row>
    <row r="28" spans="2:11" s="9" customFormat="1" ht="15" customHeight="1">
      <c r="B28" s="19" t="s">
        <v>259</v>
      </c>
      <c r="C28" s="161">
        <v>524</v>
      </c>
      <c r="D28" s="36" t="s">
        <v>45</v>
      </c>
      <c r="E28" s="219"/>
      <c r="K28" s="14"/>
    </row>
    <row r="29" spans="2:5" s="9" customFormat="1" ht="15" customHeight="1">
      <c r="B29" s="19" t="s">
        <v>260</v>
      </c>
      <c r="C29" s="161">
        <v>525</v>
      </c>
      <c r="D29" s="36" t="s">
        <v>46</v>
      </c>
      <c r="E29" s="219"/>
    </row>
    <row r="30" spans="2:5" s="9" customFormat="1" ht="15" customHeight="1">
      <c r="B30" s="19" t="s">
        <v>261</v>
      </c>
      <c r="C30" s="161">
        <v>526</v>
      </c>
      <c r="D30" s="36" t="s">
        <v>303</v>
      </c>
      <c r="E30" s="219"/>
    </row>
    <row r="31" spans="2:5" s="9" customFormat="1" ht="15" customHeight="1">
      <c r="B31" s="23" t="s">
        <v>262</v>
      </c>
      <c r="C31" s="162">
        <v>529</v>
      </c>
      <c r="D31" s="24" t="s">
        <v>47</v>
      </c>
      <c r="E31" s="220">
        <f>E32+E33+E34+E35+E36+E37</f>
        <v>0</v>
      </c>
    </row>
    <row r="32" spans="2:5" s="9" customFormat="1" ht="15" customHeight="1">
      <c r="B32" s="34" t="s">
        <v>271</v>
      </c>
      <c r="C32" s="161"/>
      <c r="D32" s="36" t="s">
        <v>105</v>
      </c>
      <c r="E32" s="219"/>
    </row>
    <row r="33" spans="2:5" s="9" customFormat="1" ht="15" customHeight="1">
      <c r="B33" s="34" t="s">
        <v>272</v>
      </c>
      <c r="C33" s="161"/>
      <c r="D33" s="36" t="s">
        <v>106</v>
      </c>
      <c r="E33" s="219"/>
    </row>
    <row r="34" spans="2:5" s="9" customFormat="1" ht="15" customHeight="1">
      <c r="B34" s="49" t="s">
        <v>273</v>
      </c>
      <c r="C34" s="162"/>
      <c r="D34" s="24" t="s">
        <v>107</v>
      </c>
      <c r="E34" s="219"/>
    </row>
    <row r="35" spans="2:5" s="9" customFormat="1" ht="15" customHeight="1">
      <c r="B35" s="49" t="s">
        <v>274</v>
      </c>
      <c r="C35" s="162"/>
      <c r="D35" s="24" t="s">
        <v>214</v>
      </c>
      <c r="E35" s="219"/>
    </row>
    <row r="36" spans="2:5" s="9" customFormat="1" ht="15" customHeight="1">
      <c r="B36" s="49" t="s">
        <v>275</v>
      </c>
      <c r="C36" s="162"/>
      <c r="D36" s="24" t="s">
        <v>158</v>
      </c>
      <c r="E36" s="219"/>
    </row>
    <row r="37" spans="2:5" s="9" customFormat="1" ht="15" customHeight="1">
      <c r="B37" s="37" t="s">
        <v>276</v>
      </c>
      <c r="C37" s="163"/>
      <c r="D37" s="28" t="s">
        <v>108</v>
      </c>
      <c r="E37" s="219"/>
    </row>
    <row r="38" spans="2:5" s="9" customFormat="1" ht="15" customHeight="1">
      <c r="B38" s="173" t="s">
        <v>12</v>
      </c>
      <c r="C38" s="169">
        <v>53</v>
      </c>
      <c r="D38" s="51" t="s">
        <v>22</v>
      </c>
      <c r="E38" s="145">
        <f>E39+E40+E43+E46+E49+E50+E51+E52+E53</f>
        <v>0</v>
      </c>
    </row>
    <row r="39" spans="2:5" s="9" customFormat="1" ht="15" customHeight="1">
      <c r="B39" s="61" t="s">
        <v>13</v>
      </c>
      <c r="C39" s="160">
        <v>530</v>
      </c>
      <c r="D39" s="52" t="s">
        <v>52</v>
      </c>
      <c r="E39" s="219"/>
    </row>
    <row r="40" spans="2:5" s="9" customFormat="1" ht="15" customHeight="1">
      <c r="B40" s="19" t="s">
        <v>14</v>
      </c>
      <c r="C40" s="161">
        <v>531</v>
      </c>
      <c r="D40" s="36" t="s">
        <v>24</v>
      </c>
      <c r="E40" s="220">
        <f>E41+E42</f>
        <v>0</v>
      </c>
    </row>
    <row r="41" spans="2:5" s="9" customFormat="1" ht="15" customHeight="1">
      <c r="B41" s="34" t="s">
        <v>109</v>
      </c>
      <c r="C41" s="161"/>
      <c r="D41" s="36" t="s">
        <v>159</v>
      </c>
      <c r="E41" s="219"/>
    </row>
    <row r="42" spans="2:5" s="9" customFormat="1" ht="15" customHeight="1">
      <c r="B42" s="34" t="s">
        <v>110</v>
      </c>
      <c r="C42" s="161"/>
      <c r="D42" s="36" t="s">
        <v>111</v>
      </c>
      <c r="E42" s="219"/>
    </row>
    <row r="43" spans="2:5" s="9" customFormat="1" ht="15" customHeight="1">
      <c r="B43" s="19" t="s">
        <v>15</v>
      </c>
      <c r="C43" s="161">
        <v>532</v>
      </c>
      <c r="D43" s="36" t="s">
        <v>23</v>
      </c>
      <c r="E43" s="220">
        <f>E44+E45</f>
        <v>0</v>
      </c>
    </row>
    <row r="44" spans="2:5" s="9" customFormat="1" ht="15" customHeight="1">
      <c r="B44" s="34" t="s">
        <v>112</v>
      </c>
      <c r="C44" s="161"/>
      <c r="D44" s="36" t="s">
        <v>264</v>
      </c>
      <c r="E44" s="219"/>
    </row>
    <row r="45" spans="2:5" s="9" customFormat="1" ht="15" customHeight="1">
      <c r="B45" s="34" t="s">
        <v>113</v>
      </c>
      <c r="C45" s="161"/>
      <c r="D45" s="36" t="s">
        <v>115</v>
      </c>
      <c r="E45" s="219"/>
    </row>
    <row r="46" spans="2:5" s="9" customFormat="1" ht="15" customHeight="1">
      <c r="B46" s="19" t="s">
        <v>16</v>
      </c>
      <c r="C46" s="161">
        <v>533</v>
      </c>
      <c r="D46" s="36" t="s">
        <v>25</v>
      </c>
      <c r="E46" s="220">
        <f>E47+E48</f>
        <v>0</v>
      </c>
    </row>
    <row r="47" spans="2:5" s="9" customFormat="1" ht="15" customHeight="1">
      <c r="B47" s="34" t="s">
        <v>277</v>
      </c>
      <c r="C47" s="161"/>
      <c r="D47" s="36" t="s">
        <v>160</v>
      </c>
      <c r="E47" s="219"/>
    </row>
    <row r="48" spans="2:5" s="9" customFormat="1" ht="15" customHeight="1">
      <c r="B48" s="34" t="s">
        <v>278</v>
      </c>
      <c r="C48" s="161"/>
      <c r="D48" s="36" t="s">
        <v>116</v>
      </c>
      <c r="E48" s="219"/>
    </row>
    <row r="49" spans="2:5" s="9" customFormat="1" ht="15" customHeight="1">
      <c r="B49" s="19" t="s">
        <v>17</v>
      </c>
      <c r="C49" s="161">
        <v>534</v>
      </c>
      <c r="D49" s="36" t="s">
        <v>53</v>
      </c>
      <c r="E49" s="219"/>
    </row>
    <row r="50" spans="2:5" s="9" customFormat="1" ht="15" customHeight="1">
      <c r="B50" s="19" t="s">
        <v>56</v>
      </c>
      <c r="C50" s="161">
        <v>535</v>
      </c>
      <c r="D50" s="36" t="s">
        <v>26</v>
      </c>
      <c r="E50" s="219"/>
    </row>
    <row r="51" spans="2:5" s="9" customFormat="1" ht="15" customHeight="1">
      <c r="B51" s="19" t="s">
        <v>57</v>
      </c>
      <c r="C51" s="161">
        <v>536</v>
      </c>
      <c r="D51" s="36" t="s">
        <v>54</v>
      </c>
      <c r="E51" s="219"/>
    </row>
    <row r="52" spans="2:5" s="9" customFormat="1" ht="15" customHeight="1">
      <c r="B52" s="23" t="s">
        <v>58</v>
      </c>
      <c r="C52" s="162">
        <v>537</v>
      </c>
      <c r="D52" s="24" t="s">
        <v>161</v>
      </c>
      <c r="E52" s="219"/>
    </row>
    <row r="53" spans="2:5" s="9" customFormat="1" ht="15" customHeight="1">
      <c r="B53" s="23" t="s">
        <v>279</v>
      </c>
      <c r="C53" s="162">
        <v>539</v>
      </c>
      <c r="D53" s="24" t="s">
        <v>55</v>
      </c>
      <c r="E53" s="219"/>
    </row>
    <row r="54" spans="2:5" s="9" customFormat="1" ht="15" customHeight="1">
      <c r="B54" s="173" t="s">
        <v>59</v>
      </c>
      <c r="C54" s="169">
        <v>55</v>
      </c>
      <c r="D54" s="51" t="s">
        <v>27</v>
      </c>
      <c r="E54" s="145">
        <f>E55+E61+E62+E66+E67+E68+E71+E72</f>
        <v>0</v>
      </c>
    </row>
    <row r="55" spans="2:5" s="9" customFormat="1" ht="15" customHeight="1">
      <c r="B55" s="61" t="s">
        <v>63</v>
      </c>
      <c r="C55" s="160">
        <v>550</v>
      </c>
      <c r="D55" s="52" t="s">
        <v>28</v>
      </c>
      <c r="E55" s="223">
        <f>E56+E57+E58+E59+E60</f>
        <v>0</v>
      </c>
    </row>
    <row r="56" spans="2:5" s="9" customFormat="1" ht="30" customHeight="1">
      <c r="B56" s="47" t="s">
        <v>280</v>
      </c>
      <c r="C56" s="160"/>
      <c r="D56" s="52" t="s">
        <v>215</v>
      </c>
      <c r="E56" s="219"/>
    </row>
    <row r="57" spans="2:5" s="9" customFormat="1" ht="15" customHeight="1">
      <c r="B57" s="47" t="s">
        <v>281</v>
      </c>
      <c r="C57" s="160"/>
      <c r="D57" s="52" t="s">
        <v>118</v>
      </c>
      <c r="E57" s="219"/>
    </row>
    <row r="58" spans="2:5" s="9" customFormat="1" ht="15" customHeight="1">
      <c r="B58" s="47" t="s">
        <v>282</v>
      </c>
      <c r="C58" s="160"/>
      <c r="D58" s="52" t="s">
        <v>162</v>
      </c>
      <c r="E58" s="219"/>
    </row>
    <row r="59" spans="2:5" s="9" customFormat="1" ht="15" customHeight="1">
      <c r="B59" s="47" t="s">
        <v>283</v>
      </c>
      <c r="C59" s="160"/>
      <c r="D59" s="36" t="s">
        <v>117</v>
      </c>
      <c r="E59" s="219"/>
    </row>
    <row r="60" spans="2:5" s="9" customFormat="1" ht="15" customHeight="1">
      <c r="B60" s="47" t="s">
        <v>283</v>
      </c>
      <c r="C60" s="160"/>
      <c r="D60" s="52" t="s">
        <v>119</v>
      </c>
      <c r="E60" s="219"/>
    </row>
    <row r="61" spans="2:5" s="9" customFormat="1" ht="15" customHeight="1">
      <c r="B61" s="19" t="s">
        <v>64</v>
      </c>
      <c r="C61" s="161">
        <v>551</v>
      </c>
      <c r="D61" s="36" t="s">
        <v>29</v>
      </c>
      <c r="E61" s="219"/>
    </row>
    <row r="62" spans="2:5" s="9" customFormat="1" ht="15" customHeight="1">
      <c r="B62" s="19" t="s">
        <v>65</v>
      </c>
      <c r="C62" s="161">
        <v>552</v>
      </c>
      <c r="D62" s="36" t="s">
        <v>30</v>
      </c>
      <c r="E62" s="220">
        <f>E63+E64+E65</f>
        <v>0</v>
      </c>
    </row>
    <row r="63" spans="2:5" s="9" customFormat="1" ht="15" customHeight="1">
      <c r="B63" s="34" t="s">
        <v>120</v>
      </c>
      <c r="C63" s="161"/>
      <c r="D63" s="36" t="s">
        <v>121</v>
      </c>
      <c r="E63" s="219"/>
    </row>
    <row r="64" spans="2:5" s="9" customFormat="1" ht="15" customHeight="1">
      <c r="B64" s="34" t="s">
        <v>122</v>
      </c>
      <c r="C64" s="161"/>
      <c r="D64" s="36" t="s">
        <v>123</v>
      </c>
      <c r="E64" s="219"/>
    </row>
    <row r="65" spans="2:5" s="9" customFormat="1" ht="15" customHeight="1">
      <c r="B65" s="34" t="s">
        <v>284</v>
      </c>
      <c r="C65" s="161"/>
      <c r="D65" s="36" t="s">
        <v>124</v>
      </c>
      <c r="E65" s="219"/>
    </row>
    <row r="66" spans="2:5" s="9" customFormat="1" ht="15" customHeight="1">
      <c r="B66" s="19" t="s">
        <v>66</v>
      </c>
      <c r="C66" s="161">
        <v>553</v>
      </c>
      <c r="D66" s="36" t="s">
        <v>31</v>
      </c>
      <c r="E66" s="219"/>
    </row>
    <row r="67" spans="2:5" s="9" customFormat="1" ht="15" customHeight="1">
      <c r="B67" s="19" t="s">
        <v>67</v>
      </c>
      <c r="C67" s="161">
        <v>554</v>
      </c>
      <c r="D67" s="36" t="s">
        <v>60</v>
      </c>
      <c r="E67" s="219"/>
    </row>
    <row r="68" spans="2:5" s="9" customFormat="1" ht="15" customHeight="1">
      <c r="B68" s="19" t="s">
        <v>68</v>
      </c>
      <c r="C68" s="161">
        <v>555</v>
      </c>
      <c r="D68" s="36" t="s">
        <v>61</v>
      </c>
      <c r="E68" s="220">
        <f>E69+E70</f>
        <v>0</v>
      </c>
    </row>
    <row r="69" spans="2:5" s="9" customFormat="1" ht="15" customHeight="1">
      <c r="B69" s="34" t="s">
        <v>285</v>
      </c>
      <c r="C69" s="161"/>
      <c r="D69" s="36" t="s">
        <v>125</v>
      </c>
      <c r="E69" s="219"/>
    </row>
    <row r="70" spans="2:5" s="9" customFormat="1" ht="15" customHeight="1">
      <c r="B70" s="34" t="s">
        <v>286</v>
      </c>
      <c r="C70" s="161"/>
      <c r="D70" s="36" t="s">
        <v>126</v>
      </c>
      <c r="E70" s="219"/>
    </row>
    <row r="71" spans="2:5" s="9" customFormat="1" ht="15" customHeight="1">
      <c r="B71" s="19" t="s">
        <v>69</v>
      </c>
      <c r="C71" s="161">
        <v>556</v>
      </c>
      <c r="D71" s="36" t="s">
        <v>62</v>
      </c>
      <c r="E71" s="219"/>
    </row>
    <row r="72" spans="2:5" s="9" customFormat="1" ht="15" customHeight="1">
      <c r="B72" s="19" t="s">
        <v>70</v>
      </c>
      <c r="C72" s="161">
        <v>559</v>
      </c>
      <c r="D72" s="36" t="s">
        <v>32</v>
      </c>
      <c r="E72" s="220">
        <f>E73+E74+E75</f>
        <v>0</v>
      </c>
    </row>
    <row r="73" spans="2:5" s="9" customFormat="1" ht="15" customHeight="1">
      <c r="B73" s="34" t="s">
        <v>287</v>
      </c>
      <c r="C73" s="161"/>
      <c r="D73" s="36" t="s">
        <v>163</v>
      </c>
      <c r="E73" s="219"/>
    </row>
    <row r="74" spans="2:5" s="9" customFormat="1" ht="15" customHeight="1">
      <c r="B74" s="34" t="s">
        <v>288</v>
      </c>
      <c r="C74" s="161"/>
      <c r="D74" s="36" t="s">
        <v>216</v>
      </c>
      <c r="E74" s="219"/>
    </row>
    <row r="75" spans="2:5" s="9" customFormat="1" ht="15" customHeight="1">
      <c r="B75" s="37" t="s">
        <v>289</v>
      </c>
      <c r="C75" s="163"/>
      <c r="D75" s="28" t="s">
        <v>127</v>
      </c>
      <c r="E75" s="224"/>
    </row>
    <row r="76" spans="2:5" s="9" customFormat="1" ht="30" customHeight="1">
      <c r="B76" s="174" t="s">
        <v>18</v>
      </c>
      <c r="C76" s="170"/>
      <c r="D76" s="53" t="s">
        <v>173</v>
      </c>
      <c r="E76" s="225"/>
    </row>
    <row r="77" spans="2:5" s="9" customFormat="1" ht="15" customHeight="1">
      <c r="B77" s="175" t="s">
        <v>71</v>
      </c>
      <c r="C77" s="171"/>
      <c r="D77" s="54" t="s">
        <v>290</v>
      </c>
      <c r="E77" s="226">
        <f>E11+E23+E38+E54+E76</f>
        <v>0</v>
      </c>
    </row>
    <row r="78" spans="2:5" ht="15" customHeight="1" thickBot="1">
      <c r="B78" s="57" t="s">
        <v>73</v>
      </c>
      <c r="C78" s="172"/>
      <c r="D78" s="55" t="s">
        <v>291</v>
      </c>
      <c r="E78" s="227">
        <f>E77-E74</f>
        <v>0</v>
      </c>
    </row>
    <row r="79" ht="15" customHeight="1" thickTop="1"/>
    <row r="80" spans="2:5" ht="15" customHeight="1">
      <c r="B80" s="302" t="s">
        <v>222</v>
      </c>
      <c r="C80" s="302"/>
      <c r="D80" s="302"/>
      <c r="E80" s="302"/>
    </row>
    <row r="81" ht="15" customHeight="1" thickBot="1"/>
    <row r="82" spans="2:5" s="42" customFormat="1" ht="15" customHeight="1" thickTop="1">
      <c r="B82" s="307" t="s">
        <v>165</v>
      </c>
      <c r="C82" s="309" t="s">
        <v>41</v>
      </c>
      <c r="D82" s="310"/>
      <c r="E82" s="213">
        <f>'Naslovna strana'!E20</f>
        <v>0</v>
      </c>
    </row>
    <row r="83" spans="2:5" ht="15" customHeight="1">
      <c r="B83" s="308"/>
      <c r="C83" s="311"/>
      <c r="D83" s="312"/>
      <c r="E83" s="214" t="s">
        <v>164</v>
      </c>
    </row>
    <row r="84" spans="2:5" ht="15" customHeight="1" thickBot="1">
      <c r="B84" s="57" t="s">
        <v>10</v>
      </c>
      <c r="C84" s="167" t="s">
        <v>223</v>
      </c>
      <c r="D84" s="168"/>
      <c r="E84" s="217"/>
    </row>
    <row r="85" ht="15" customHeight="1" thickTop="1"/>
  </sheetData>
  <sheetProtection/>
  <mergeCells count="7">
    <mergeCell ref="B7:E7"/>
    <mergeCell ref="B9:B10"/>
    <mergeCell ref="D9:D10"/>
    <mergeCell ref="C9:C10"/>
    <mergeCell ref="B80:E80"/>
    <mergeCell ref="B82:B83"/>
    <mergeCell ref="C82:D83"/>
  </mergeCells>
  <printOptions horizontalCentered="1"/>
  <pageMargins left="0.2" right="0.17" top="0.77" bottom="0.23" header="0.17" footer="0.17"/>
  <pageSetup horizontalDpi="600" verticalDpi="600" orientation="portrait" scale="53" r:id="rId1"/>
  <headerFooter alignWithMargins="0">
    <oddFooter>&amp;R&amp;"Arial Narrow,Regular"Страна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2"/>
  <sheetViews>
    <sheetView showZeros="0" zoomScale="75" zoomScaleNormal="75" zoomScalePageLayoutView="0" workbookViewId="0" topLeftCell="A1">
      <selection activeCell="A1" sqref="A1"/>
    </sheetView>
  </sheetViews>
  <sheetFormatPr defaultColWidth="8.8515625" defaultRowHeight="15" customHeight="1"/>
  <cols>
    <col min="1" max="1" width="5.7109375" style="9" customWidth="1"/>
    <col min="2" max="2" width="9.140625" style="9" customWidth="1"/>
    <col min="3" max="3" width="17.7109375" style="9" customWidth="1"/>
    <col min="4" max="4" width="45.57421875" style="9" customWidth="1"/>
    <col min="5" max="5" width="28.7109375" style="9" customWidth="1"/>
    <col min="6" max="8" width="19.7109375" style="9" customWidth="1"/>
    <col min="9" max="12" width="8.8515625" style="9" customWidth="1"/>
    <col min="13" max="13" width="19.57421875" style="9" customWidth="1"/>
    <col min="14" max="14" width="20.7109375" style="9" customWidth="1"/>
    <col min="15" max="16384" width="8.8515625" style="9" customWidth="1"/>
  </cols>
  <sheetData>
    <row r="1" spans="1:67" ht="15" customHeight="1">
      <c r="A1" s="39"/>
      <c r="B1" s="15" t="s">
        <v>98</v>
      </c>
      <c r="C1" s="1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9:67" ht="15" customHeight="1"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2:67" ht="15" customHeight="1">
      <c r="B3" s="1" t="str">
        <f>+CONCATENATE('Naslovna strana'!$B$16," ",'Naslovna strana'!$E$16)</f>
        <v>Назив енергетског субјекта: </v>
      </c>
      <c r="C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2:3" ht="15" customHeight="1">
      <c r="B4" s="15" t="str">
        <f>+CONCATENATE('Naslovna strana'!$B$11," ",'Naslovna strana'!$C$11)</f>
        <v>Енергетска делатност: Транспорт нафте нафтоводима</v>
      </c>
      <c r="C4" s="15"/>
    </row>
    <row r="5" spans="2:8" ht="15" customHeight="1">
      <c r="B5" s="33" t="str">
        <f>+CONCATENATE('Naslovna strana'!$B$30," ",'Naslovna strana'!$E$30)</f>
        <v>Датум обраде: </v>
      </c>
      <c r="C5" s="33"/>
      <c r="D5" s="58"/>
      <c r="E5" s="58"/>
      <c r="F5" s="58"/>
      <c r="G5" s="58"/>
      <c r="H5" s="58"/>
    </row>
    <row r="6" spans="4:8" ht="15" customHeight="1">
      <c r="D6" s="58"/>
      <c r="E6" s="58"/>
      <c r="F6" s="58"/>
      <c r="G6" s="58"/>
      <c r="H6" s="58"/>
    </row>
    <row r="7" spans="4:8" ht="15" customHeight="1">
      <c r="D7" s="58"/>
      <c r="E7" s="58"/>
      <c r="F7" s="58"/>
      <c r="G7" s="58"/>
      <c r="H7" s="58"/>
    </row>
    <row r="8" spans="2:8" ht="15" customHeight="1">
      <c r="B8" s="277" t="s">
        <v>335</v>
      </c>
      <c r="C8" s="277"/>
      <c r="D8" s="277"/>
      <c r="E8" s="277"/>
      <c r="F8" s="187"/>
      <c r="G8" s="187"/>
      <c r="H8" s="187"/>
    </row>
    <row r="9" spans="4:17" ht="15" customHeight="1" thickBot="1">
      <c r="D9" s="59"/>
      <c r="E9" s="44" t="s">
        <v>33</v>
      </c>
      <c r="F9" s="59"/>
      <c r="G9" s="44"/>
      <c r="M9" s="1"/>
      <c r="N9" s="1"/>
      <c r="O9" s="1"/>
      <c r="P9" s="1"/>
      <c r="Q9" s="1"/>
    </row>
    <row r="10" spans="2:14" ht="15" customHeight="1" thickTop="1">
      <c r="B10" s="303" t="s">
        <v>165</v>
      </c>
      <c r="C10" s="319" t="s">
        <v>41</v>
      </c>
      <c r="D10" s="320"/>
      <c r="E10" s="228">
        <f>'Naslovna strana'!E20</f>
        <v>0</v>
      </c>
      <c r="J10" s="1"/>
      <c r="K10" s="1"/>
      <c r="L10" s="1"/>
      <c r="M10" s="1"/>
      <c r="N10" s="1"/>
    </row>
    <row r="11" spans="2:14" ht="15" customHeight="1">
      <c r="B11" s="304"/>
      <c r="C11" s="321"/>
      <c r="D11" s="322"/>
      <c r="E11" s="229" t="s">
        <v>217</v>
      </c>
      <c r="J11" s="1"/>
      <c r="K11" s="1"/>
      <c r="L11" s="1"/>
      <c r="M11" s="1"/>
      <c r="N11" s="1"/>
    </row>
    <row r="12" spans="2:5" ht="15" customHeight="1">
      <c r="B12" s="16" t="s">
        <v>10</v>
      </c>
      <c r="C12" s="324" t="s">
        <v>218</v>
      </c>
      <c r="D12" s="325"/>
      <c r="E12" s="230"/>
    </row>
    <row r="13" spans="2:6" ht="15" customHeight="1">
      <c r="B13" s="19" t="s">
        <v>11</v>
      </c>
      <c r="C13" s="326" t="s">
        <v>219</v>
      </c>
      <c r="D13" s="327"/>
      <c r="E13" s="231"/>
      <c r="F13" s="1"/>
    </row>
    <row r="14" spans="2:6" ht="15" customHeight="1">
      <c r="B14" s="19" t="s">
        <v>12</v>
      </c>
      <c r="C14" s="326" t="s">
        <v>151</v>
      </c>
      <c r="D14" s="327"/>
      <c r="E14" s="232">
        <v>0.4</v>
      </c>
      <c r="F14" s="1"/>
    </row>
    <row r="15" spans="2:6" ht="15" customHeight="1">
      <c r="B15" s="19" t="s">
        <v>59</v>
      </c>
      <c r="C15" s="326" t="s">
        <v>152</v>
      </c>
      <c r="D15" s="327"/>
      <c r="E15" s="232">
        <v>0.6</v>
      </c>
      <c r="F15" s="1"/>
    </row>
    <row r="16" spans="2:6" ht="15" customHeight="1">
      <c r="B16" s="27" t="s">
        <v>18</v>
      </c>
      <c r="C16" s="328" t="s">
        <v>153</v>
      </c>
      <c r="D16" s="329"/>
      <c r="E16" s="233">
        <v>0.15</v>
      </c>
      <c r="F16" s="1"/>
    </row>
    <row r="17" spans="2:6" ht="15" customHeight="1" thickBot="1">
      <c r="B17" s="29" t="s">
        <v>71</v>
      </c>
      <c r="C17" s="330" t="s">
        <v>252</v>
      </c>
      <c r="D17" s="331"/>
      <c r="E17" s="234">
        <f>ROUND((E12*E14/(1-E16)+E13*E15),4)</f>
        <v>0</v>
      </c>
      <c r="F17" s="1"/>
    </row>
    <row r="18" spans="4:9" ht="15" customHeight="1" thickTop="1">
      <c r="D18" s="1"/>
      <c r="E18" s="1"/>
      <c r="F18" s="1"/>
      <c r="G18" s="30"/>
      <c r="H18" s="30"/>
      <c r="I18" s="1"/>
    </row>
    <row r="20" spans="2:6" ht="15" customHeight="1" hidden="1">
      <c r="B20" s="323" t="s">
        <v>308</v>
      </c>
      <c r="C20" s="323"/>
      <c r="D20" s="323"/>
      <c r="E20" s="323"/>
      <c r="F20" s="39"/>
    </row>
    <row r="21" ht="15" customHeight="1" hidden="1" thickBot="1">
      <c r="F21" s="44"/>
    </row>
    <row r="22" spans="2:5" ht="18" customHeight="1" hidden="1" thickTop="1">
      <c r="B22" s="313" t="s">
        <v>165</v>
      </c>
      <c r="C22" s="315" t="s">
        <v>213</v>
      </c>
      <c r="D22" s="317" t="s">
        <v>41</v>
      </c>
      <c r="E22" s="317" t="s">
        <v>154</v>
      </c>
    </row>
    <row r="23" spans="2:5" ht="18" customHeight="1" hidden="1">
      <c r="B23" s="314"/>
      <c r="C23" s="316"/>
      <c r="D23" s="318"/>
      <c r="E23" s="318"/>
    </row>
    <row r="24" spans="2:5" ht="15" customHeight="1" hidden="1">
      <c r="B24" s="61" t="s">
        <v>10</v>
      </c>
      <c r="C24" s="160">
        <v>41</v>
      </c>
      <c r="D24" s="62" t="s">
        <v>86</v>
      </c>
      <c r="E24" s="64">
        <f>E25+E26+E27</f>
        <v>0</v>
      </c>
    </row>
    <row r="25" spans="2:5" ht="15" customHeight="1" hidden="1">
      <c r="B25" s="19" t="s">
        <v>78</v>
      </c>
      <c r="C25" s="161">
        <v>414</v>
      </c>
      <c r="D25" s="20" t="s">
        <v>304</v>
      </c>
      <c r="E25" s="65"/>
    </row>
    <row r="26" spans="2:5" ht="15" customHeight="1" hidden="1">
      <c r="B26" s="19" t="s">
        <v>48</v>
      </c>
      <c r="C26" s="161">
        <v>415</v>
      </c>
      <c r="D26" s="20" t="s">
        <v>305</v>
      </c>
      <c r="E26" s="65"/>
    </row>
    <row r="27" spans="2:5" ht="12.75" hidden="1">
      <c r="B27" s="19" t="s">
        <v>49</v>
      </c>
      <c r="C27" s="161" t="s">
        <v>292</v>
      </c>
      <c r="D27" s="20" t="s">
        <v>156</v>
      </c>
      <c r="E27" s="65"/>
    </row>
    <row r="28" spans="2:5" ht="15" customHeight="1" hidden="1">
      <c r="B28" s="19" t="s">
        <v>11</v>
      </c>
      <c r="C28" s="161">
        <v>42</v>
      </c>
      <c r="D28" s="20" t="s">
        <v>87</v>
      </c>
      <c r="E28" s="65">
        <f>E29+E30+E31</f>
        <v>0</v>
      </c>
    </row>
    <row r="29" spans="2:5" ht="15" customHeight="1" hidden="1">
      <c r="B29" s="19" t="s">
        <v>80</v>
      </c>
      <c r="C29" s="161">
        <v>422</v>
      </c>
      <c r="D29" s="20" t="s">
        <v>306</v>
      </c>
      <c r="E29" s="65"/>
    </row>
    <row r="30" spans="2:5" ht="15" customHeight="1" hidden="1">
      <c r="B30" s="19" t="s">
        <v>82</v>
      </c>
      <c r="C30" s="161">
        <v>423</v>
      </c>
      <c r="D30" s="20" t="s">
        <v>307</v>
      </c>
      <c r="E30" s="65"/>
    </row>
    <row r="31" spans="2:5" ht="30" customHeight="1" hidden="1">
      <c r="B31" s="23" t="s">
        <v>50</v>
      </c>
      <c r="C31" s="188" t="s">
        <v>318</v>
      </c>
      <c r="D31" s="26" t="s">
        <v>157</v>
      </c>
      <c r="E31" s="201"/>
    </row>
    <row r="32" spans="2:5" ht="15" customHeight="1" hidden="1" thickBot="1">
      <c r="B32" s="31" t="s">
        <v>12</v>
      </c>
      <c r="C32" s="164"/>
      <c r="D32" s="63" t="s">
        <v>84</v>
      </c>
      <c r="E32" s="32">
        <f>E24+E28</f>
        <v>0</v>
      </c>
    </row>
  </sheetData>
  <sheetProtection/>
  <mergeCells count="14">
    <mergeCell ref="C14:D14"/>
    <mergeCell ref="C15:D15"/>
    <mergeCell ref="C16:D16"/>
    <mergeCell ref="C17:D17"/>
    <mergeCell ref="B8:E8"/>
    <mergeCell ref="B10:B11"/>
    <mergeCell ref="B22:B23"/>
    <mergeCell ref="C22:C23"/>
    <mergeCell ref="D22:D23"/>
    <mergeCell ref="E22:E23"/>
    <mergeCell ref="C10:D11"/>
    <mergeCell ref="B20:E20"/>
    <mergeCell ref="C12:D12"/>
    <mergeCell ref="C13:D13"/>
  </mergeCells>
  <printOptions horizontalCentered="1"/>
  <pageMargins left="0.17" right="0.17" top="2.58" bottom="0.38" header="0.5" footer="0.17"/>
  <pageSetup fitToHeight="1" fitToWidth="1" horizontalDpi="600" verticalDpi="600" orientation="portrait" r:id="rId1"/>
  <headerFooter alignWithMargins="0">
    <oddFooter>&amp;R&amp;"Arial Narrow,Regular"Страна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88"/>
  <sheetViews>
    <sheetView showZeros="0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68" customWidth="1"/>
    <col min="2" max="2" width="9.140625" style="68" customWidth="1"/>
    <col min="3" max="3" width="86.8515625" style="68" customWidth="1"/>
    <col min="4" max="4" width="15.8515625" style="68" customWidth="1"/>
    <col min="5" max="16384" width="9.140625" style="68" customWidth="1"/>
  </cols>
  <sheetData>
    <row r="1" ht="15" customHeight="1">
      <c r="B1" s="67" t="s">
        <v>98</v>
      </c>
    </row>
    <row r="3" ht="15" customHeight="1">
      <c r="B3" s="69" t="str">
        <f>+CONCATENATE('Naslovna strana'!$B$16," ",'Naslovna strana'!$E$16)</f>
        <v>Назив енергетског субјекта: </v>
      </c>
    </row>
    <row r="4" ht="15" customHeight="1">
      <c r="B4" s="67" t="str">
        <f>+CONCATENATE('Naslovna strana'!$B$11," ",'Naslovna strana'!$C$11)</f>
        <v>Енергетска делатност: Транспорт нафте нафтоводима</v>
      </c>
    </row>
    <row r="5" ht="15" customHeight="1">
      <c r="B5" s="67" t="str">
        <f>+CONCATENATE('Naslovna strana'!$B$30," ",'Naslovna strana'!$E$30)</f>
        <v>Датум обраде: </v>
      </c>
    </row>
    <row r="8" spans="2:4" ht="15" customHeight="1">
      <c r="B8" s="333" t="s">
        <v>337</v>
      </c>
      <c r="C8" s="333"/>
      <c r="D8" s="333"/>
    </row>
    <row r="9" spans="2:4" ht="15" customHeight="1" thickBot="1">
      <c r="B9" s="70"/>
      <c r="C9" s="71"/>
      <c r="D9" s="72" t="s">
        <v>3</v>
      </c>
    </row>
    <row r="10" spans="2:4" ht="15" customHeight="1" thickTop="1">
      <c r="B10" s="334" t="s">
        <v>165</v>
      </c>
      <c r="C10" s="336" t="s">
        <v>41</v>
      </c>
      <c r="D10" s="178">
        <f>'Naslovna strana'!E20</f>
        <v>0</v>
      </c>
    </row>
    <row r="11" spans="2:4" ht="15" customHeight="1">
      <c r="B11" s="335"/>
      <c r="C11" s="337"/>
      <c r="D11" s="73" t="s">
        <v>164</v>
      </c>
    </row>
    <row r="12" spans="2:4" ht="15" customHeight="1">
      <c r="B12" s="74" t="s">
        <v>10</v>
      </c>
      <c r="C12" s="75" t="s">
        <v>0</v>
      </c>
      <c r="D12" s="76"/>
    </row>
    <row r="13" spans="2:5" ht="15" customHeight="1">
      <c r="B13" s="77" t="s">
        <v>11</v>
      </c>
      <c r="C13" s="78" t="s">
        <v>19</v>
      </c>
      <c r="D13" s="79"/>
      <c r="E13" s="69"/>
    </row>
    <row r="14" spans="2:5" ht="25.5">
      <c r="B14" s="80" t="s">
        <v>12</v>
      </c>
      <c r="C14" s="81" t="s">
        <v>322</v>
      </c>
      <c r="D14" s="82"/>
      <c r="E14" s="69"/>
    </row>
    <row r="15" spans="2:5" ht="15" customHeight="1">
      <c r="B15" s="83" t="s">
        <v>59</v>
      </c>
      <c r="C15" s="84" t="s">
        <v>323</v>
      </c>
      <c r="D15" s="85">
        <f>D12-D13-D14</f>
        <v>0</v>
      </c>
      <c r="E15" s="69"/>
    </row>
    <row r="16" spans="2:5" ht="15" customHeight="1">
      <c r="B16" s="83"/>
      <c r="C16" s="84"/>
      <c r="D16" s="86"/>
      <c r="E16" s="69"/>
    </row>
    <row r="17" spans="2:5" ht="15" customHeight="1">
      <c r="B17" s="83" t="s">
        <v>18</v>
      </c>
      <c r="C17" s="87" t="s">
        <v>324</v>
      </c>
      <c r="D17" s="88"/>
      <c r="E17" s="69"/>
    </row>
    <row r="18" spans="2:5" ht="15" customHeight="1">
      <c r="B18" s="83" t="s">
        <v>71</v>
      </c>
      <c r="C18" s="78" t="s">
        <v>325</v>
      </c>
      <c r="D18" s="88"/>
      <c r="E18" s="69"/>
    </row>
    <row r="19" spans="2:5" ht="25.5">
      <c r="B19" s="83" t="s">
        <v>73</v>
      </c>
      <c r="C19" s="81" t="s">
        <v>326</v>
      </c>
      <c r="D19" s="88"/>
      <c r="E19" s="69"/>
    </row>
    <row r="20" spans="2:5" ht="15" customHeight="1">
      <c r="B20" s="83" t="s">
        <v>85</v>
      </c>
      <c r="C20" s="84" t="s">
        <v>327</v>
      </c>
      <c r="D20" s="85">
        <f>D17-D18-D19</f>
        <v>0</v>
      </c>
      <c r="E20" s="69"/>
    </row>
    <row r="21" spans="2:5" ht="15" customHeight="1">
      <c r="B21" s="89"/>
      <c r="C21" s="90"/>
      <c r="D21" s="91"/>
      <c r="E21" s="69"/>
    </row>
    <row r="22" spans="2:5" ht="15" customHeight="1" thickBot="1">
      <c r="B22" s="92" t="s">
        <v>129</v>
      </c>
      <c r="C22" s="93" t="s">
        <v>328</v>
      </c>
      <c r="D22" s="94">
        <f>(D15+D20)/2</f>
        <v>0</v>
      </c>
      <c r="E22" s="69"/>
    </row>
    <row r="23" ht="15" customHeight="1" thickTop="1"/>
    <row r="25" spans="2:4" s="39" customFormat="1" ht="15" customHeight="1">
      <c r="B25" s="323" t="s">
        <v>338</v>
      </c>
      <c r="C25" s="323"/>
      <c r="D25" s="323"/>
    </row>
    <row r="26" spans="2:19" s="39" customFormat="1" ht="15" customHeight="1" hidden="1">
      <c r="B26" s="251"/>
      <c r="C26" s="251"/>
      <c r="D26" s="251"/>
      <c r="E26" s="251"/>
      <c r="F26" s="253"/>
      <c r="I26" s="251"/>
      <c r="O26" s="340"/>
      <c r="P26" s="340"/>
      <c r="S26" s="254" t="s">
        <v>3</v>
      </c>
    </row>
    <row r="27" spans="2:19" s="39" customFormat="1" ht="19.5" customHeight="1" hidden="1">
      <c r="B27" s="341" t="s">
        <v>165</v>
      </c>
      <c r="C27" s="305" t="s">
        <v>200</v>
      </c>
      <c r="D27" s="305" t="s">
        <v>201</v>
      </c>
      <c r="E27" s="305" t="s">
        <v>0</v>
      </c>
      <c r="F27" s="305" t="s">
        <v>19</v>
      </c>
      <c r="G27" s="305" t="s">
        <v>175</v>
      </c>
      <c r="H27" s="305" t="s">
        <v>176</v>
      </c>
      <c r="I27" s="305" t="s">
        <v>235</v>
      </c>
      <c r="J27" s="305" t="s">
        <v>177</v>
      </c>
      <c r="K27" s="305" t="s">
        <v>128</v>
      </c>
      <c r="L27" s="305" t="s">
        <v>178</v>
      </c>
      <c r="M27" s="305" t="s">
        <v>179</v>
      </c>
      <c r="N27" s="305" t="s">
        <v>180</v>
      </c>
      <c r="O27" s="305" t="s">
        <v>1</v>
      </c>
      <c r="P27" s="305" t="s">
        <v>2</v>
      </c>
      <c r="Q27" s="305" t="s">
        <v>72</v>
      </c>
      <c r="R27" s="305" t="s">
        <v>181</v>
      </c>
      <c r="S27" s="338" t="s">
        <v>182</v>
      </c>
    </row>
    <row r="28" spans="2:19" s="39" customFormat="1" ht="19.5" customHeight="1" hidden="1">
      <c r="B28" s="342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9"/>
    </row>
    <row r="29" spans="2:19" s="39" customFormat="1" ht="19.5" customHeight="1" hidden="1">
      <c r="B29" s="342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9"/>
    </row>
    <row r="30" spans="2:19" s="39" customFormat="1" ht="19.5" customHeight="1" hidden="1">
      <c r="B30" s="342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9"/>
    </row>
    <row r="31" spans="2:19" s="39" customFormat="1" ht="80.25" customHeight="1" hidden="1">
      <c r="B31" s="342"/>
      <c r="C31" s="332"/>
      <c r="D31" s="332"/>
      <c r="E31" s="332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9"/>
    </row>
    <row r="32" spans="2:19" s="39" customFormat="1" ht="15" customHeight="1" hidden="1">
      <c r="B32" s="343"/>
      <c r="C32" s="306"/>
      <c r="D32" s="306"/>
      <c r="E32" s="252" t="s">
        <v>236</v>
      </c>
      <c r="F32" s="252" t="s">
        <v>237</v>
      </c>
      <c r="G32" s="252" t="s">
        <v>238</v>
      </c>
      <c r="H32" s="252" t="s">
        <v>239</v>
      </c>
      <c r="I32" s="252" t="s">
        <v>240</v>
      </c>
      <c r="J32" s="252" t="s">
        <v>241</v>
      </c>
      <c r="K32" s="306"/>
      <c r="L32" s="252" t="s">
        <v>240</v>
      </c>
      <c r="M32" s="252" t="s">
        <v>242</v>
      </c>
      <c r="N32" s="252" t="s">
        <v>243</v>
      </c>
      <c r="O32" s="252" t="s">
        <v>244</v>
      </c>
      <c r="P32" s="252" t="s">
        <v>245</v>
      </c>
      <c r="Q32" s="252" t="s">
        <v>246</v>
      </c>
      <c r="R32" s="252" t="s">
        <v>247</v>
      </c>
      <c r="S32" s="235" t="s">
        <v>229</v>
      </c>
    </row>
    <row r="33" spans="2:19" s="259" customFormat="1" ht="15" customHeight="1" hidden="1">
      <c r="B33" s="255">
        <v>1</v>
      </c>
      <c r="C33" s="256" t="s">
        <v>170</v>
      </c>
      <c r="D33" s="256" t="s">
        <v>171</v>
      </c>
      <c r="E33" s="257" t="s">
        <v>172</v>
      </c>
      <c r="F33" s="257" t="s">
        <v>183</v>
      </c>
      <c r="G33" s="257" t="s">
        <v>184</v>
      </c>
      <c r="H33" s="257" t="s">
        <v>185</v>
      </c>
      <c r="I33" s="257" t="s">
        <v>186</v>
      </c>
      <c r="J33" s="257" t="s">
        <v>187</v>
      </c>
      <c r="K33" s="257" t="s">
        <v>188</v>
      </c>
      <c r="L33" s="257" t="s">
        <v>189</v>
      </c>
      <c r="M33" s="257" t="s">
        <v>190</v>
      </c>
      <c r="N33" s="257" t="s">
        <v>191</v>
      </c>
      <c r="O33" s="257" t="s">
        <v>192</v>
      </c>
      <c r="P33" s="257" t="s">
        <v>193</v>
      </c>
      <c r="Q33" s="257" t="s">
        <v>194</v>
      </c>
      <c r="R33" s="257" t="s">
        <v>195</v>
      </c>
      <c r="S33" s="258" t="s">
        <v>297</v>
      </c>
    </row>
    <row r="34" spans="2:19" s="39" customFormat="1" ht="15" customHeight="1" hidden="1">
      <c r="B34" s="202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4"/>
    </row>
    <row r="35" spans="2:19" s="39" customFormat="1" ht="15" customHeight="1" hidden="1">
      <c r="B35" s="205" t="s">
        <v>10</v>
      </c>
      <c r="C35" s="199">
        <f>C36+C37+C38</f>
        <v>0</v>
      </c>
      <c r="D35" s="199">
        <f>D36+D37+D38</f>
        <v>0</v>
      </c>
      <c r="E35" s="199">
        <f>E36+E37+E38</f>
        <v>0</v>
      </c>
      <c r="F35" s="199">
        <f>F36+F37+F38</f>
        <v>0</v>
      </c>
      <c r="G35" s="199"/>
      <c r="H35" s="199">
        <f>H36+H37+H38</f>
        <v>0</v>
      </c>
      <c r="I35" s="199"/>
      <c r="J35" s="199"/>
      <c r="K35" s="199"/>
      <c r="L35" s="199"/>
      <c r="M35" s="199"/>
      <c r="N35" s="199">
        <f aca="true" t="shared" si="0" ref="N35:S35">N36+N37+N38</f>
        <v>0</v>
      </c>
      <c r="O35" s="199">
        <f t="shared" si="0"/>
        <v>0</v>
      </c>
      <c r="P35" s="199">
        <f t="shared" si="0"/>
        <v>0</v>
      </c>
      <c r="Q35" s="199">
        <f t="shared" si="0"/>
        <v>0</v>
      </c>
      <c r="R35" s="199">
        <f t="shared" si="0"/>
        <v>0</v>
      </c>
      <c r="S35" s="206">
        <f t="shared" si="0"/>
        <v>0</v>
      </c>
    </row>
    <row r="36" spans="2:19" s="39" customFormat="1" ht="15" customHeight="1" hidden="1">
      <c r="B36" s="205" t="s">
        <v>78</v>
      </c>
      <c r="C36" s="199"/>
      <c r="D36" s="199"/>
      <c r="E36" s="65">
        <f>C36-D36</f>
        <v>0</v>
      </c>
      <c r="F36" s="65"/>
      <c r="G36" s="65"/>
      <c r="H36" s="65">
        <f>E36-F36</f>
        <v>0</v>
      </c>
      <c r="I36" s="65"/>
      <c r="J36" s="65"/>
      <c r="K36" s="65"/>
      <c r="L36" s="65"/>
      <c r="M36" s="65"/>
      <c r="N36" s="65"/>
      <c r="O36" s="65"/>
      <c r="P36" s="65"/>
      <c r="Q36" s="65"/>
      <c r="R36" s="65">
        <f>H36+N36-O36-P36-Q36</f>
        <v>0</v>
      </c>
      <c r="S36" s="22">
        <f>(H36+R36)*50%</f>
        <v>0</v>
      </c>
    </row>
    <row r="37" spans="2:19" s="39" customFormat="1" ht="15" customHeight="1" hidden="1">
      <c r="B37" s="205" t="s">
        <v>48</v>
      </c>
      <c r="C37" s="199"/>
      <c r="D37" s="199"/>
      <c r="E37" s="65">
        <f>C37-D37</f>
        <v>0</v>
      </c>
      <c r="F37" s="65"/>
      <c r="G37" s="65"/>
      <c r="H37" s="65">
        <f>E37-F37</f>
        <v>0</v>
      </c>
      <c r="I37" s="65"/>
      <c r="J37" s="65"/>
      <c r="K37" s="65"/>
      <c r="L37" s="65"/>
      <c r="M37" s="65"/>
      <c r="N37" s="65"/>
      <c r="O37" s="65"/>
      <c r="P37" s="65"/>
      <c r="Q37" s="65"/>
      <c r="R37" s="65">
        <f>H37+N37-O37-P37-Q37</f>
        <v>0</v>
      </c>
      <c r="S37" s="22">
        <f>(H37+R37)*50%</f>
        <v>0</v>
      </c>
    </row>
    <row r="38" spans="2:19" s="39" customFormat="1" ht="15" customHeight="1" hidden="1">
      <c r="B38" s="205" t="s">
        <v>49</v>
      </c>
      <c r="C38" s="199"/>
      <c r="D38" s="199"/>
      <c r="E38" s="65">
        <f>C38-D38</f>
        <v>0</v>
      </c>
      <c r="F38" s="65"/>
      <c r="G38" s="65"/>
      <c r="H38" s="65">
        <f>E38-F38</f>
        <v>0</v>
      </c>
      <c r="I38" s="65"/>
      <c r="J38" s="65"/>
      <c r="K38" s="65"/>
      <c r="L38" s="65"/>
      <c r="M38" s="65"/>
      <c r="N38" s="65"/>
      <c r="O38" s="65"/>
      <c r="P38" s="65"/>
      <c r="Q38" s="65"/>
      <c r="R38" s="65">
        <f>H38+N38-O38-P38-Q38</f>
        <v>0</v>
      </c>
      <c r="S38" s="22">
        <f>(H38+R38)*50%</f>
        <v>0</v>
      </c>
    </row>
    <row r="39" spans="2:19" s="39" customFormat="1" ht="15" customHeight="1" hidden="1">
      <c r="B39" s="205" t="s">
        <v>11</v>
      </c>
      <c r="C39" s="199">
        <f>C40+C44+C48</f>
        <v>0</v>
      </c>
      <c r="D39" s="199">
        <f>D40+D44+D48</f>
        <v>0</v>
      </c>
      <c r="E39" s="199">
        <f>E40+E44+E48</f>
        <v>0</v>
      </c>
      <c r="F39" s="199">
        <f>F40+F44+F48</f>
        <v>0</v>
      </c>
      <c r="G39" s="199"/>
      <c r="H39" s="199">
        <f>H40+H44+H48</f>
        <v>0</v>
      </c>
      <c r="I39" s="199">
        <f>I40+I44+I48</f>
        <v>0</v>
      </c>
      <c r="J39" s="199">
        <f>J40+J44+J48</f>
        <v>0</v>
      </c>
      <c r="K39" s="199"/>
      <c r="L39" s="199">
        <f aca="true" t="shared" si="1" ref="L39:S39">L40+L44+L48</f>
        <v>0</v>
      </c>
      <c r="M39" s="199">
        <f t="shared" si="1"/>
        <v>0</v>
      </c>
      <c r="N39" s="199">
        <f t="shared" si="1"/>
        <v>0</v>
      </c>
      <c r="O39" s="199">
        <f t="shared" si="1"/>
        <v>0</v>
      </c>
      <c r="P39" s="199">
        <f t="shared" si="1"/>
        <v>0</v>
      </c>
      <c r="Q39" s="199">
        <f t="shared" si="1"/>
        <v>0</v>
      </c>
      <c r="R39" s="199">
        <f t="shared" si="1"/>
        <v>0</v>
      </c>
      <c r="S39" s="206">
        <f t="shared" si="1"/>
        <v>0</v>
      </c>
    </row>
    <row r="40" spans="2:19" s="39" customFormat="1" ht="15" customHeight="1" hidden="1">
      <c r="B40" s="205" t="s">
        <v>80</v>
      </c>
      <c r="C40" s="199">
        <f>C41+C42+C43</f>
        <v>0</v>
      </c>
      <c r="D40" s="199">
        <f>D41+D42+D43</f>
        <v>0</v>
      </c>
      <c r="E40" s="65">
        <f aca="true" t="shared" si="2" ref="E40:E51">C40-D40</f>
        <v>0</v>
      </c>
      <c r="F40" s="65">
        <f>F41+F42+F43</f>
        <v>0</v>
      </c>
      <c r="G40" s="65"/>
      <c r="H40" s="65">
        <f aca="true" t="shared" si="3" ref="H40:H51">E40-F40</f>
        <v>0</v>
      </c>
      <c r="I40" s="65">
        <f>I41+I42+I43</f>
        <v>0</v>
      </c>
      <c r="J40" s="65">
        <f>J41+J42+J43</f>
        <v>0</v>
      </c>
      <c r="K40" s="65"/>
      <c r="L40" s="65">
        <f aca="true" t="shared" si="4" ref="L40:Q40">L41+L42+L43</f>
        <v>0</v>
      </c>
      <c r="M40" s="65">
        <f t="shared" si="4"/>
        <v>0</v>
      </c>
      <c r="N40" s="65">
        <f t="shared" si="4"/>
        <v>0</v>
      </c>
      <c r="O40" s="65">
        <f t="shared" si="4"/>
        <v>0</v>
      </c>
      <c r="P40" s="65">
        <f t="shared" si="4"/>
        <v>0</v>
      </c>
      <c r="Q40" s="65">
        <f t="shared" si="4"/>
        <v>0</v>
      </c>
      <c r="R40" s="65">
        <f>H40-I40-L40+N40-O40-P40-Q40</f>
        <v>0</v>
      </c>
      <c r="S40" s="22">
        <f aca="true" t="shared" si="5" ref="S40:S51">(H40+R40)*50%</f>
        <v>0</v>
      </c>
    </row>
    <row r="41" spans="2:19" s="39" customFormat="1" ht="15" customHeight="1" hidden="1">
      <c r="B41" s="205" t="s">
        <v>130</v>
      </c>
      <c r="C41" s="199"/>
      <c r="D41" s="199"/>
      <c r="E41" s="65">
        <f t="shared" si="2"/>
        <v>0</v>
      </c>
      <c r="F41" s="65"/>
      <c r="G41" s="65"/>
      <c r="H41" s="65">
        <f t="shared" si="3"/>
        <v>0</v>
      </c>
      <c r="I41" s="65">
        <f>IF(E41=0,0,(1-F41/E41)*J41)</f>
        <v>0</v>
      </c>
      <c r="J41" s="65"/>
      <c r="K41" s="65"/>
      <c r="L41" s="65">
        <f>IF(K41=0,0,(N41-P41-Q41)*50%/K41)</f>
        <v>0</v>
      </c>
      <c r="M41" s="65">
        <f>IF(K41=0,0,(N41-Q41)*50%/K41)</f>
        <v>0</v>
      </c>
      <c r="N41" s="65"/>
      <c r="O41" s="65"/>
      <c r="P41" s="65"/>
      <c r="Q41" s="65"/>
      <c r="R41" s="65">
        <f>H41-I41-L41+N41-O41-P41-Q41</f>
        <v>0</v>
      </c>
      <c r="S41" s="22">
        <f t="shared" si="5"/>
        <v>0</v>
      </c>
    </row>
    <row r="42" spans="2:19" s="39" customFormat="1" ht="15" customHeight="1" hidden="1">
      <c r="B42" s="205" t="s">
        <v>131</v>
      </c>
      <c r="C42" s="199"/>
      <c r="D42" s="199"/>
      <c r="E42" s="65">
        <f t="shared" si="2"/>
        <v>0</v>
      </c>
      <c r="F42" s="65"/>
      <c r="G42" s="65"/>
      <c r="H42" s="65">
        <f t="shared" si="3"/>
        <v>0</v>
      </c>
      <c r="I42" s="65">
        <f aca="true" t="shared" si="6" ref="I42:I51">IF(E42=0,0,(1-F42/E42)*J42)</f>
        <v>0</v>
      </c>
      <c r="J42" s="65"/>
      <c r="K42" s="65"/>
      <c r="L42" s="65">
        <f aca="true" t="shared" si="7" ref="L42:L51">IF(K42=0,0,(N42-P42-Q42)*50%/K42)</f>
        <v>0</v>
      </c>
      <c r="M42" s="65">
        <f aca="true" t="shared" si="8" ref="M42:M51">IF(K42=0,0,(N42-Q42)*50%/K42)</f>
        <v>0</v>
      </c>
      <c r="N42" s="65"/>
      <c r="O42" s="65"/>
      <c r="P42" s="65"/>
      <c r="Q42" s="65"/>
      <c r="R42" s="65">
        <f aca="true" t="shared" si="9" ref="R42:R51">H42-I42-L42+N42-O42-P42-Q42</f>
        <v>0</v>
      </c>
      <c r="S42" s="22">
        <f t="shared" si="5"/>
        <v>0</v>
      </c>
    </row>
    <row r="43" spans="2:19" s="39" customFormat="1" ht="15" customHeight="1" hidden="1">
      <c r="B43" s="205" t="s">
        <v>132</v>
      </c>
      <c r="C43" s="199"/>
      <c r="D43" s="199"/>
      <c r="E43" s="65">
        <f t="shared" si="2"/>
        <v>0</v>
      </c>
      <c r="F43" s="65"/>
      <c r="G43" s="65"/>
      <c r="H43" s="65">
        <f t="shared" si="3"/>
        <v>0</v>
      </c>
      <c r="I43" s="65">
        <f t="shared" si="6"/>
        <v>0</v>
      </c>
      <c r="J43" s="65"/>
      <c r="K43" s="65"/>
      <c r="L43" s="65">
        <f t="shared" si="7"/>
        <v>0</v>
      </c>
      <c r="M43" s="65">
        <f t="shared" si="8"/>
        <v>0</v>
      </c>
      <c r="N43" s="65"/>
      <c r="O43" s="65"/>
      <c r="P43" s="65"/>
      <c r="Q43" s="65"/>
      <c r="R43" s="65">
        <f t="shared" si="9"/>
        <v>0</v>
      </c>
      <c r="S43" s="22">
        <f t="shared" si="5"/>
        <v>0</v>
      </c>
    </row>
    <row r="44" spans="2:19" s="39" customFormat="1" ht="15" customHeight="1" hidden="1">
      <c r="B44" s="205" t="s">
        <v>82</v>
      </c>
      <c r="C44" s="199">
        <f>C45+C46+C47</f>
        <v>0</v>
      </c>
      <c r="D44" s="199">
        <f>D45+D46+D47</f>
        <v>0</v>
      </c>
      <c r="E44" s="65">
        <f t="shared" si="2"/>
        <v>0</v>
      </c>
      <c r="F44" s="65">
        <f>F45+F46+F47</f>
        <v>0</v>
      </c>
      <c r="G44" s="65"/>
      <c r="H44" s="65">
        <f t="shared" si="3"/>
        <v>0</v>
      </c>
      <c r="I44" s="65">
        <f>I45+I46+I47</f>
        <v>0</v>
      </c>
      <c r="J44" s="65">
        <f>J45+J46+J47</f>
        <v>0</v>
      </c>
      <c r="K44" s="65"/>
      <c r="L44" s="65">
        <f aca="true" t="shared" si="10" ref="L44:Q44">L45+L46+L47</f>
        <v>0</v>
      </c>
      <c r="M44" s="65">
        <f t="shared" si="10"/>
        <v>0</v>
      </c>
      <c r="N44" s="65">
        <f t="shared" si="10"/>
        <v>0</v>
      </c>
      <c r="O44" s="65">
        <f t="shared" si="10"/>
        <v>0</v>
      </c>
      <c r="P44" s="65">
        <f t="shared" si="10"/>
        <v>0</v>
      </c>
      <c r="Q44" s="65">
        <f t="shared" si="10"/>
        <v>0</v>
      </c>
      <c r="R44" s="65">
        <f t="shared" si="9"/>
        <v>0</v>
      </c>
      <c r="S44" s="22">
        <f t="shared" si="5"/>
        <v>0</v>
      </c>
    </row>
    <row r="45" spans="2:19" s="39" customFormat="1" ht="15" customHeight="1" hidden="1">
      <c r="B45" s="205" t="s">
        <v>133</v>
      </c>
      <c r="C45" s="199"/>
      <c r="D45" s="199"/>
      <c r="E45" s="65">
        <f t="shared" si="2"/>
        <v>0</v>
      </c>
      <c r="F45" s="65"/>
      <c r="G45" s="65"/>
      <c r="H45" s="65">
        <f t="shared" si="3"/>
        <v>0</v>
      </c>
      <c r="I45" s="65">
        <f t="shared" si="6"/>
        <v>0</v>
      </c>
      <c r="J45" s="65"/>
      <c r="K45" s="65"/>
      <c r="L45" s="65">
        <f t="shared" si="7"/>
        <v>0</v>
      </c>
      <c r="M45" s="65">
        <f t="shared" si="8"/>
        <v>0</v>
      </c>
      <c r="N45" s="65"/>
      <c r="O45" s="65"/>
      <c r="P45" s="65"/>
      <c r="Q45" s="65"/>
      <c r="R45" s="65">
        <f t="shared" si="9"/>
        <v>0</v>
      </c>
      <c r="S45" s="22">
        <f t="shared" si="5"/>
        <v>0</v>
      </c>
    </row>
    <row r="46" spans="2:19" s="39" customFormat="1" ht="15" customHeight="1" hidden="1">
      <c r="B46" s="205" t="s">
        <v>134</v>
      </c>
      <c r="C46" s="199"/>
      <c r="D46" s="199"/>
      <c r="E46" s="65">
        <f t="shared" si="2"/>
        <v>0</v>
      </c>
      <c r="F46" s="65"/>
      <c r="G46" s="65"/>
      <c r="H46" s="65">
        <f t="shared" si="3"/>
        <v>0</v>
      </c>
      <c r="I46" s="65">
        <f t="shared" si="6"/>
        <v>0</v>
      </c>
      <c r="J46" s="65"/>
      <c r="K46" s="65"/>
      <c r="L46" s="65">
        <f t="shared" si="7"/>
        <v>0</v>
      </c>
      <c r="M46" s="65">
        <f t="shared" si="8"/>
        <v>0</v>
      </c>
      <c r="N46" s="65"/>
      <c r="O46" s="65"/>
      <c r="P46" s="65"/>
      <c r="Q46" s="65"/>
      <c r="R46" s="65">
        <f t="shared" si="9"/>
        <v>0</v>
      </c>
      <c r="S46" s="22">
        <f t="shared" si="5"/>
        <v>0</v>
      </c>
    </row>
    <row r="47" spans="2:19" s="39" customFormat="1" ht="15" customHeight="1" hidden="1">
      <c r="B47" s="205" t="s">
        <v>135</v>
      </c>
      <c r="C47" s="199"/>
      <c r="D47" s="199"/>
      <c r="E47" s="65">
        <f t="shared" si="2"/>
        <v>0</v>
      </c>
      <c r="F47" s="65"/>
      <c r="G47" s="65"/>
      <c r="H47" s="65">
        <f t="shared" si="3"/>
        <v>0</v>
      </c>
      <c r="I47" s="65">
        <f t="shared" si="6"/>
        <v>0</v>
      </c>
      <c r="J47" s="65"/>
      <c r="K47" s="65"/>
      <c r="L47" s="65">
        <f t="shared" si="7"/>
        <v>0</v>
      </c>
      <c r="M47" s="65">
        <f t="shared" si="8"/>
        <v>0</v>
      </c>
      <c r="N47" s="65"/>
      <c r="O47" s="65"/>
      <c r="P47" s="65"/>
      <c r="Q47" s="65"/>
      <c r="R47" s="65">
        <f t="shared" si="9"/>
        <v>0</v>
      </c>
      <c r="S47" s="22">
        <f t="shared" si="5"/>
        <v>0</v>
      </c>
    </row>
    <row r="48" spans="2:19" s="39" customFormat="1" ht="15" customHeight="1" hidden="1">
      <c r="B48" s="205" t="s">
        <v>50</v>
      </c>
      <c r="C48" s="199">
        <f>C49+C50+C51</f>
        <v>0</v>
      </c>
      <c r="D48" s="199">
        <f>D49+D50+D51</f>
        <v>0</v>
      </c>
      <c r="E48" s="65">
        <f t="shared" si="2"/>
        <v>0</v>
      </c>
      <c r="F48" s="65">
        <f>F49+F50+F51</f>
        <v>0</v>
      </c>
      <c r="G48" s="65"/>
      <c r="H48" s="65">
        <f t="shared" si="3"/>
        <v>0</v>
      </c>
      <c r="I48" s="65">
        <f>I49+I50+I51</f>
        <v>0</v>
      </c>
      <c r="J48" s="65">
        <f>J49+J50+J51</f>
        <v>0</v>
      </c>
      <c r="K48" s="65"/>
      <c r="L48" s="65">
        <f aca="true" t="shared" si="11" ref="L48:Q48">L49+L50+L51</f>
        <v>0</v>
      </c>
      <c r="M48" s="65">
        <f t="shared" si="11"/>
        <v>0</v>
      </c>
      <c r="N48" s="65">
        <f t="shared" si="11"/>
        <v>0</v>
      </c>
      <c r="O48" s="65">
        <f t="shared" si="11"/>
        <v>0</v>
      </c>
      <c r="P48" s="65">
        <f t="shared" si="11"/>
        <v>0</v>
      </c>
      <c r="Q48" s="65">
        <f t="shared" si="11"/>
        <v>0</v>
      </c>
      <c r="R48" s="65">
        <f t="shared" si="9"/>
        <v>0</v>
      </c>
      <c r="S48" s="22">
        <f t="shared" si="5"/>
        <v>0</v>
      </c>
    </row>
    <row r="49" spans="2:19" s="39" customFormat="1" ht="15" customHeight="1" hidden="1">
      <c r="B49" s="205" t="s">
        <v>136</v>
      </c>
      <c r="C49" s="199"/>
      <c r="D49" s="199"/>
      <c r="E49" s="65">
        <f t="shared" si="2"/>
        <v>0</v>
      </c>
      <c r="F49" s="65"/>
      <c r="G49" s="65"/>
      <c r="H49" s="65">
        <f t="shared" si="3"/>
        <v>0</v>
      </c>
      <c r="I49" s="65">
        <f t="shared" si="6"/>
        <v>0</v>
      </c>
      <c r="J49" s="65"/>
      <c r="K49" s="65"/>
      <c r="L49" s="65">
        <f t="shared" si="7"/>
        <v>0</v>
      </c>
      <c r="M49" s="65">
        <f t="shared" si="8"/>
        <v>0</v>
      </c>
      <c r="N49" s="65"/>
      <c r="O49" s="65"/>
      <c r="P49" s="65"/>
      <c r="Q49" s="65"/>
      <c r="R49" s="65">
        <f t="shared" si="9"/>
        <v>0</v>
      </c>
      <c r="S49" s="22">
        <f t="shared" si="5"/>
        <v>0</v>
      </c>
    </row>
    <row r="50" spans="2:19" s="39" customFormat="1" ht="15" customHeight="1" hidden="1">
      <c r="B50" s="205" t="s">
        <v>137</v>
      </c>
      <c r="C50" s="199"/>
      <c r="D50" s="199"/>
      <c r="E50" s="65">
        <f t="shared" si="2"/>
        <v>0</v>
      </c>
      <c r="F50" s="65"/>
      <c r="G50" s="65"/>
      <c r="H50" s="65">
        <f t="shared" si="3"/>
        <v>0</v>
      </c>
      <c r="I50" s="65">
        <f t="shared" si="6"/>
        <v>0</v>
      </c>
      <c r="J50" s="65"/>
      <c r="K50" s="65"/>
      <c r="L50" s="65">
        <f t="shared" si="7"/>
        <v>0</v>
      </c>
      <c r="M50" s="65">
        <f t="shared" si="8"/>
        <v>0</v>
      </c>
      <c r="N50" s="65"/>
      <c r="O50" s="65"/>
      <c r="P50" s="65"/>
      <c r="Q50" s="65"/>
      <c r="R50" s="65">
        <f t="shared" si="9"/>
        <v>0</v>
      </c>
      <c r="S50" s="22">
        <f t="shared" si="5"/>
        <v>0</v>
      </c>
    </row>
    <row r="51" spans="2:19" s="39" customFormat="1" ht="15" customHeight="1" hidden="1">
      <c r="B51" s="205" t="s">
        <v>138</v>
      </c>
      <c r="C51" s="199"/>
      <c r="D51" s="199"/>
      <c r="E51" s="65">
        <f t="shared" si="2"/>
        <v>0</v>
      </c>
      <c r="F51" s="65"/>
      <c r="G51" s="65"/>
      <c r="H51" s="65">
        <f t="shared" si="3"/>
        <v>0</v>
      </c>
      <c r="I51" s="65">
        <f t="shared" si="6"/>
        <v>0</v>
      </c>
      <c r="J51" s="65"/>
      <c r="K51" s="65"/>
      <c r="L51" s="65">
        <f t="shared" si="7"/>
        <v>0</v>
      </c>
      <c r="M51" s="65">
        <f t="shared" si="8"/>
        <v>0</v>
      </c>
      <c r="N51" s="65"/>
      <c r="O51" s="65"/>
      <c r="P51" s="65"/>
      <c r="Q51" s="65"/>
      <c r="R51" s="65">
        <f t="shared" si="9"/>
        <v>0</v>
      </c>
      <c r="S51" s="22">
        <f t="shared" si="5"/>
        <v>0</v>
      </c>
    </row>
    <row r="52" spans="2:19" s="39" customFormat="1" ht="15" customHeight="1" hidden="1">
      <c r="B52" s="205" t="s">
        <v>12</v>
      </c>
      <c r="C52" s="65">
        <f>C53+C57+C61+C65</f>
        <v>0</v>
      </c>
      <c r="D52" s="65">
        <f>D53+D57+D61+D65</f>
        <v>0</v>
      </c>
      <c r="E52" s="65">
        <f>E53+E57+E61+E65</f>
        <v>0</v>
      </c>
      <c r="F52" s="65">
        <f>F53+F57+F61+F65</f>
        <v>0</v>
      </c>
      <c r="G52" s="65"/>
      <c r="H52" s="65">
        <f>H53+H57+H61+H65</f>
        <v>0</v>
      </c>
      <c r="I52" s="65">
        <f>I53+I57+I61+I65</f>
        <v>0</v>
      </c>
      <c r="J52" s="65">
        <f>J53+J57+J61+J65</f>
        <v>0</v>
      </c>
      <c r="K52" s="65"/>
      <c r="L52" s="65">
        <f aca="true" t="shared" si="12" ref="L52:S52">L53+L57+L61+L65</f>
        <v>0</v>
      </c>
      <c r="M52" s="65">
        <f t="shared" si="12"/>
        <v>0</v>
      </c>
      <c r="N52" s="65">
        <f t="shared" si="12"/>
        <v>0</v>
      </c>
      <c r="O52" s="65">
        <f t="shared" si="12"/>
        <v>0</v>
      </c>
      <c r="P52" s="65">
        <f t="shared" si="12"/>
        <v>0</v>
      </c>
      <c r="Q52" s="65">
        <f t="shared" si="12"/>
        <v>0</v>
      </c>
      <c r="R52" s="65">
        <f t="shared" si="12"/>
        <v>0</v>
      </c>
      <c r="S52" s="22">
        <f t="shared" si="12"/>
        <v>0</v>
      </c>
    </row>
    <row r="53" spans="2:19" s="39" customFormat="1" ht="15" customHeight="1" hidden="1">
      <c r="B53" s="205" t="s">
        <v>13</v>
      </c>
      <c r="C53" s="199">
        <f>C54+C55+C56</f>
        <v>0</v>
      </c>
      <c r="D53" s="199">
        <f>D54+D55+D56</f>
        <v>0</v>
      </c>
      <c r="E53" s="65">
        <f aca="true" t="shared" si="13" ref="E53:E73">C53-D53</f>
        <v>0</v>
      </c>
      <c r="F53" s="65">
        <f>F54+F55+F56</f>
        <v>0</v>
      </c>
      <c r="G53" s="65"/>
      <c r="H53" s="65">
        <f aca="true" t="shared" si="14" ref="H53:H72">E53-F53</f>
        <v>0</v>
      </c>
      <c r="I53" s="65">
        <f>I54+I55+I56</f>
        <v>0</v>
      </c>
      <c r="J53" s="65">
        <f>J54+J55+J56</f>
        <v>0</v>
      </c>
      <c r="K53" s="65"/>
      <c r="L53" s="65">
        <f aca="true" t="shared" si="15" ref="L53:Q53">L54+L55+L56</f>
        <v>0</v>
      </c>
      <c r="M53" s="65">
        <f t="shared" si="15"/>
        <v>0</v>
      </c>
      <c r="N53" s="65">
        <f t="shared" si="15"/>
        <v>0</v>
      </c>
      <c r="O53" s="65">
        <f t="shared" si="15"/>
        <v>0</v>
      </c>
      <c r="P53" s="65">
        <f t="shared" si="15"/>
        <v>0</v>
      </c>
      <c r="Q53" s="65">
        <f t="shared" si="15"/>
        <v>0</v>
      </c>
      <c r="R53" s="65">
        <f>H53-I53-L53+N53-O53-P53-Q53</f>
        <v>0</v>
      </c>
      <c r="S53" s="22">
        <f aca="true" t="shared" si="16" ref="S53:S73">(H53+R53)*50%</f>
        <v>0</v>
      </c>
    </row>
    <row r="54" spans="2:19" s="39" customFormat="1" ht="15" customHeight="1" hidden="1">
      <c r="B54" s="205" t="s">
        <v>139</v>
      </c>
      <c r="C54" s="199"/>
      <c r="D54" s="199"/>
      <c r="E54" s="65">
        <f t="shared" si="13"/>
        <v>0</v>
      </c>
      <c r="F54" s="65"/>
      <c r="G54" s="65"/>
      <c r="H54" s="65">
        <f t="shared" si="14"/>
        <v>0</v>
      </c>
      <c r="I54" s="65">
        <f aca="true" t="shared" si="17" ref="I54:I72">IF(E54=0,0,(1-F54/E54)*J54)</f>
        <v>0</v>
      </c>
      <c r="J54" s="65"/>
      <c r="K54" s="65"/>
      <c r="L54" s="65">
        <f>IF(K54=0,0,(N54-P54-Q54)*50%/K54)</f>
        <v>0</v>
      </c>
      <c r="M54" s="65">
        <f>IF(K54=0,0,(N54-Q54)*50%/K54)</f>
        <v>0</v>
      </c>
      <c r="N54" s="65"/>
      <c r="O54" s="65"/>
      <c r="P54" s="65"/>
      <c r="Q54" s="65"/>
      <c r="R54" s="65">
        <f aca="true" t="shared" si="18" ref="R54:R72">H54-I54-L54+N54-O54-P54-Q54</f>
        <v>0</v>
      </c>
      <c r="S54" s="22">
        <f t="shared" si="16"/>
        <v>0</v>
      </c>
    </row>
    <row r="55" spans="2:19" s="39" customFormat="1" ht="15" customHeight="1" hidden="1">
      <c r="B55" s="205" t="s">
        <v>140</v>
      </c>
      <c r="C55" s="199"/>
      <c r="D55" s="199"/>
      <c r="E55" s="65">
        <f t="shared" si="13"/>
        <v>0</v>
      </c>
      <c r="F55" s="65"/>
      <c r="G55" s="65"/>
      <c r="H55" s="65">
        <f t="shared" si="14"/>
        <v>0</v>
      </c>
      <c r="I55" s="65">
        <f t="shared" si="17"/>
        <v>0</v>
      </c>
      <c r="J55" s="65"/>
      <c r="K55" s="65"/>
      <c r="L55" s="65">
        <f>IF(K55=0,0,(N55-P55-Q55)*50%/K55)</f>
        <v>0</v>
      </c>
      <c r="M55" s="65">
        <f>IF(K55=0,0,(N55-Q55)*50%/K55)</f>
        <v>0</v>
      </c>
      <c r="N55" s="65"/>
      <c r="O55" s="65"/>
      <c r="P55" s="65"/>
      <c r="Q55" s="65"/>
      <c r="R55" s="65">
        <f t="shared" si="18"/>
        <v>0</v>
      </c>
      <c r="S55" s="22">
        <f t="shared" si="16"/>
        <v>0</v>
      </c>
    </row>
    <row r="56" spans="2:19" s="39" customFormat="1" ht="15" customHeight="1" hidden="1">
      <c r="B56" s="205" t="s">
        <v>141</v>
      </c>
      <c r="C56" s="199"/>
      <c r="D56" s="199"/>
      <c r="E56" s="65">
        <f t="shared" si="13"/>
        <v>0</v>
      </c>
      <c r="F56" s="65"/>
      <c r="G56" s="65"/>
      <c r="H56" s="65">
        <f t="shared" si="14"/>
        <v>0</v>
      </c>
      <c r="I56" s="65">
        <f t="shared" si="17"/>
        <v>0</v>
      </c>
      <c r="J56" s="65"/>
      <c r="K56" s="65"/>
      <c r="L56" s="65">
        <f>IF(K56=0,0,(N56-P56-Q56)*50%/K56)</f>
        <v>0</v>
      </c>
      <c r="M56" s="65">
        <f>IF(K56=0,0,(N56-Q56)*50%/K56)</f>
        <v>0</v>
      </c>
      <c r="N56" s="65"/>
      <c r="O56" s="65"/>
      <c r="P56" s="65"/>
      <c r="Q56" s="65"/>
      <c r="R56" s="65">
        <f t="shared" si="18"/>
        <v>0</v>
      </c>
      <c r="S56" s="22">
        <f t="shared" si="16"/>
        <v>0</v>
      </c>
    </row>
    <row r="57" spans="2:19" s="39" customFormat="1" ht="15" customHeight="1" hidden="1">
      <c r="B57" s="205" t="s">
        <v>14</v>
      </c>
      <c r="C57" s="199">
        <f>C58+C59+C60</f>
        <v>0</v>
      </c>
      <c r="D57" s="199">
        <f>D58+D59+D60</f>
        <v>0</v>
      </c>
      <c r="E57" s="65">
        <f t="shared" si="13"/>
        <v>0</v>
      </c>
      <c r="F57" s="65">
        <f>F58+F59+F60</f>
        <v>0</v>
      </c>
      <c r="G57" s="65"/>
      <c r="H57" s="65">
        <f t="shared" si="14"/>
        <v>0</v>
      </c>
      <c r="I57" s="65">
        <f>I58+I59+I60</f>
        <v>0</v>
      </c>
      <c r="J57" s="65">
        <f>J58+J59+J60</f>
        <v>0</v>
      </c>
      <c r="K57" s="65"/>
      <c r="L57" s="65">
        <f aca="true" t="shared" si="19" ref="L57:Q57">L58+L59+L60</f>
        <v>0</v>
      </c>
      <c r="M57" s="65">
        <f t="shared" si="19"/>
        <v>0</v>
      </c>
      <c r="N57" s="65">
        <f t="shared" si="19"/>
        <v>0</v>
      </c>
      <c r="O57" s="65">
        <f t="shared" si="19"/>
        <v>0</v>
      </c>
      <c r="P57" s="65">
        <f t="shared" si="19"/>
        <v>0</v>
      </c>
      <c r="Q57" s="65">
        <f t="shared" si="19"/>
        <v>0</v>
      </c>
      <c r="R57" s="65">
        <f t="shared" si="18"/>
        <v>0</v>
      </c>
      <c r="S57" s="22">
        <f t="shared" si="16"/>
        <v>0</v>
      </c>
    </row>
    <row r="58" spans="2:19" s="39" customFormat="1" ht="15" customHeight="1" hidden="1">
      <c r="B58" s="205" t="s">
        <v>109</v>
      </c>
      <c r="C58" s="199"/>
      <c r="D58" s="199"/>
      <c r="E58" s="65">
        <f t="shared" si="13"/>
        <v>0</v>
      </c>
      <c r="F58" s="65"/>
      <c r="G58" s="65"/>
      <c r="H58" s="65">
        <f t="shared" si="14"/>
        <v>0</v>
      </c>
      <c r="I58" s="65">
        <f t="shared" si="17"/>
        <v>0</v>
      </c>
      <c r="J58" s="65"/>
      <c r="K58" s="65"/>
      <c r="L58" s="65">
        <f>IF(K58=0,0,(N58-P58-Q58)*50%/K58)</f>
        <v>0</v>
      </c>
      <c r="M58" s="65">
        <f>IF(K58=0,0,(N58-Q58)*50%/K58)</f>
        <v>0</v>
      </c>
      <c r="N58" s="65"/>
      <c r="O58" s="65"/>
      <c r="P58" s="65"/>
      <c r="Q58" s="65"/>
      <c r="R58" s="65">
        <f t="shared" si="18"/>
        <v>0</v>
      </c>
      <c r="S58" s="22">
        <f t="shared" si="16"/>
        <v>0</v>
      </c>
    </row>
    <row r="59" spans="2:19" s="39" customFormat="1" ht="15" customHeight="1" hidden="1">
      <c r="B59" s="205" t="s">
        <v>110</v>
      </c>
      <c r="C59" s="199"/>
      <c r="D59" s="199"/>
      <c r="E59" s="65">
        <f t="shared" si="13"/>
        <v>0</v>
      </c>
      <c r="F59" s="65"/>
      <c r="G59" s="65"/>
      <c r="H59" s="65">
        <f t="shared" si="14"/>
        <v>0</v>
      </c>
      <c r="I59" s="65">
        <f t="shared" si="17"/>
        <v>0</v>
      </c>
      <c r="J59" s="65"/>
      <c r="K59" s="65"/>
      <c r="L59" s="65">
        <f>IF(K59=0,0,(N59-P59-Q59)*50%/K59)</f>
        <v>0</v>
      </c>
      <c r="M59" s="65">
        <f>IF(K59=0,0,(N59-Q59)*50%/K59)</f>
        <v>0</v>
      </c>
      <c r="N59" s="65"/>
      <c r="O59" s="65"/>
      <c r="P59" s="65"/>
      <c r="Q59" s="65"/>
      <c r="R59" s="65">
        <f t="shared" si="18"/>
        <v>0</v>
      </c>
      <c r="S59" s="22">
        <f t="shared" si="16"/>
        <v>0</v>
      </c>
    </row>
    <row r="60" spans="2:19" s="39" customFormat="1" ht="15" customHeight="1" hidden="1">
      <c r="B60" s="205" t="s">
        <v>142</v>
      </c>
      <c r="C60" s="199"/>
      <c r="D60" s="199"/>
      <c r="E60" s="65">
        <f t="shared" si="13"/>
        <v>0</v>
      </c>
      <c r="F60" s="65"/>
      <c r="G60" s="65"/>
      <c r="H60" s="65">
        <f t="shared" si="14"/>
        <v>0</v>
      </c>
      <c r="I60" s="65">
        <f t="shared" si="17"/>
        <v>0</v>
      </c>
      <c r="J60" s="65"/>
      <c r="K60" s="65"/>
      <c r="L60" s="65">
        <f>IF(K60=0,0,(N60-P60-Q60)*50%/K60)</f>
        <v>0</v>
      </c>
      <c r="M60" s="65">
        <f>IF(K60=0,0,(N60-Q60)*50%/K60)</f>
        <v>0</v>
      </c>
      <c r="N60" s="65"/>
      <c r="O60" s="65"/>
      <c r="P60" s="65"/>
      <c r="Q60" s="65"/>
      <c r="R60" s="65">
        <f t="shared" si="18"/>
        <v>0</v>
      </c>
      <c r="S60" s="22">
        <f t="shared" si="16"/>
        <v>0</v>
      </c>
    </row>
    <row r="61" spans="2:19" s="39" customFormat="1" ht="15" customHeight="1" hidden="1">
      <c r="B61" s="205" t="s">
        <v>15</v>
      </c>
      <c r="C61" s="199">
        <f>C62+C63+C64</f>
        <v>0</v>
      </c>
      <c r="D61" s="199">
        <f>D62+D63+D64</f>
        <v>0</v>
      </c>
      <c r="E61" s="65">
        <f t="shared" si="13"/>
        <v>0</v>
      </c>
      <c r="F61" s="65">
        <f>F62+F63+F64</f>
        <v>0</v>
      </c>
      <c r="G61" s="65"/>
      <c r="H61" s="65">
        <f t="shared" si="14"/>
        <v>0</v>
      </c>
      <c r="I61" s="65">
        <f>I62+I63+I64</f>
        <v>0</v>
      </c>
      <c r="J61" s="65">
        <f>J62+J63+J64</f>
        <v>0</v>
      </c>
      <c r="K61" s="65"/>
      <c r="L61" s="65">
        <f aca="true" t="shared" si="20" ref="L61:Q61">L62+L63+L64</f>
        <v>0</v>
      </c>
      <c r="M61" s="65">
        <f t="shared" si="20"/>
        <v>0</v>
      </c>
      <c r="N61" s="65">
        <f t="shared" si="20"/>
        <v>0</v>
      </c>
      <c r="O61" s="65">
        <f t="shared" si="20"/>
        <v>0</v>
      </c>
      <c r="P61" s="65">
        <f t="shared" si="20"/>
        <v>0</v>
      </c>
      <c r="Q61" s="65">
        <f t="shared" si="20"/>
        <v>0</v>
      </c>
      <c r="R61" s="65">
        <f t="shared" si="18"/>
        <v>0</v>
      </c>
      <c r="S61" s="22">
        <f t="shared" si="16"/>
        <v>0</v>
      </c>
    </row>
    <row r="62" spans="2:19" s="39" customFormat="1" ht="15" customHeight="1" hidden="1">
      <c r="B62" s="205" t="s">
        <v>112</v>
      </c>
      <c r="C62" s="199"/>
      <c r="D62" s="199"/>
      <c r="E62" s="65">
        <f t="shared" si="13"/>
        <v>0</v>
      </c>
      <c r="F62" s="65"/>
      <c r="G62" s="65"/>
      <c r="H62" s="65">
        <f t="shared" si="14"/>
        <v>0</v>
      </c>
      <c r="I62" s="65">
        <f t="shared" si="17"/>
        <v>0</v>
      </c>
      <c r="J62" s="65"/>
      <c r="K62" s="65"/>
      <c r="L62" s="65">
        <f>IF(K62=0,0,(N62-P62-Q62)*50%/K62)</f>
        <v>0</v>
      </c>
      <c r="M62" s="65">
        <f>IF(K62=0,0,(N62-Q62)*50%/K62)</f>
        <v>0</v>
      </c>
      <c r="N62" s="65"/>
      <c r="O62" s="65"/>
      <c r="P62" s="65"/>
      <c r="Q62" s="65"/>
      <c r="R62" s="65">
        <f t="shared" si="18"/>
        <v>0</v>
      </c>
      <c r="S62" s="22">
        <f t="shared" si="16"/>
        <v>0</v>
      </c>
    </row>
    <row r="63" spans="2:19" s="39" customFormat="1" ht="15" customHeight="1" hidden="1">
      <c r="B63" s="205" t="s">
        <v>113</v>
      </c>
      <c r="C63" s="199"/>
      <c r="D63" s="199"/>
      <c r="E63" s="65">
        <f t="shared" si="13"/>
        <v>0</v>
      </c>
      <c r="F63" s="65"/>
      <c r="G63" s="65"/>
      <c r="H63" s="65">
        <f t="shared" si="14"/>
        <v>0</v>
      </c>
      <c r="I63" s="65">
        <f t="shared" si="17"/>
        <v>0</v>
      </c>
      <c r="J63" s="65"/>
      <c r="K63" s="65"/>
      <c r="L63" s="65">
        <f>IF(K63=0,0,(N63-P63-Q63)*50%/K63)</f>
        <v>0</v>
      </c>
      <c r="M63" s="65">
        <f>IF(K63=0,0,(N63-Q63)*50%/K63)</f>
        <v>0</v>
      </c>
      <c r="N63" s="65"/>
      <c r="O63" s="65"/>
      <c r="P63" s="65"/>
      <c r="Q63" s="65"/>
      <c r="R63" s="65">
        <f t="shared" si="18"/>
        <v>0</v>
      </c>
      <c r="S63" s="22">
        <f t="shared" si="16"/>
        <v>0</v>
      </c>
    </row>
    <row r="64" spans="2:19" s="39" customFormat="1" ht="15" customHeight="1" hidden="1">
      <c r="B64" s="205" t="s">
        <v>114</v>
      </c>
      <c r="C64" s="199"/>
      <c r="D64" s="199"/>
      <c r="E64" s="65">
        <f t="shared" si="13"/>
        <v>0</v>
      </c>
      <c r="F64" s="65"/>
      <c r="G64" s="65"/>
      <c r="H64" s="65">
        <f t="shared" si="14"/>
        <v>0</v>
      </c>
      <c r="I64" s="65">
        <f t="shared" si="17"/>
        <v>0</v>
      </c>
      <c r="J64" s="65"/>
      <c r="K64" s="65"/>
      <c r="L64" s="65">
        <f>IF(K64=0,0,(N64-P64-Q64)*50%/K64)</f>
        <v>0</v>
      </c>
      <c r="M64" s="65">
        <f>IF(K64=0,0,(N64-Q64)*50%/K64)</f>
        <v>0</v>
      </c>
      <c r="N64" s="65"/>
      <c r="O64" s="65"/>
      <c r="P64" s="65"/>
      <c r="Q64" s="65"/>
      <c r="R64" s="65">
        <f t="shared" si="18"/>
        <v>0</v>
      </c>
      <c r="S64" s="22">
        <f t="shared" si="16"/>
        <v>0</v>
      </c>
    </row>
    <row r="65" spans="2:19" s="39" customFormat="1" ht="15" customHeight="1" hidden="1">
      <c r="B65" s="205" t="s">
        <v>16</v>
      </c>
      <c r="C65" s="199">
        <f>C66+C67+C68</f>
        <v>0</v>
      </c>
      <c r="D65" s="199">
        <f>D66+D67+D68</f>
        <v>0</v>
      </c>
      <c r="E65" s="65">
        <f>C65-D65</f>
        <v>0</v>
      </c>
      <c r="F65" s="65">
        <f>F66+F67+F68</f>
        <v>0</v>
      </c>
      <c r="G65" s="65"/>
      <c r="H65" s="65">
        <f t="shared" si="14"/>
        <v>0</v>
      </c>
      <c r="I65" s="65">
        <f>I66+I67+I68</f>
        <v>0</v>
      </c>
      <c r="J65" s="65">
        <f>J66+J67+J68</f>
        <v>0</v>
      </c>
      <c r="K65" s="65"/>
      <c r="L65" s="65">
        <f aca="true" t="shared" si="21" ref="L65:Q65">L66+L67+L68</f>
        <v>0</v>
      </c>
      <c r="M65" s="65">
        <f t="shared" si="21"/>
        <v>0</v>
      </c>
      <c r="N65" s="65">
        <f t="shared" si="21"/>
        <v>0</v>
      </c>
      <c r="O65" s="65">
        <f t="shared" si="21"/>
        <v>0</v>
      </c>
      <c r="P65" s="65">
        <f t="shared" si="21"/>
        <v>0</v>
      </c>
      <c r="Q65" s="65">
        <f t="shared" si="21"/>
        <v>0</v>
      </c>
      <c r="R65" s="65">
        <f>H65-I65-L65+N65-O65-P65-Q65</f>
        <v>0</v>
      </c>
      <c r="S65" s="22">
        <f>(H65+R65)*50%</f>
        <v>0</v>
      </c>
    </row>
    <row r="66" spans="2:19" s="39" customFormat="1" ht="15" customHeight="1" hidden="1">
      <c r="B66" s="205" t="s">
        <v>277</v>
      </c>
      <c r="C66" s="199"/>
      <c r="D66" s="199"/>
      <c r="E66" s="65">
        <f>C66-D66</f>
        <v>0</v>
      </c>
      <c r="F66" s="65"/>
      <c r="G66" s="65"/>
      <c r="H66" s="65">
        <f t="shared" si="14"/>
        <v>0</v>
      </c>
      <c r="I66" s="65">
        <f t="shared" si="17"/>
        <v>0</v>
      </c>
      <c r="J66" s="65"/>
      <c r="K66" s="65"/>
      <c r="L66" s="65">
        <f>IF(K66=0,0,(N66-P66-Q66)*50%/K66)</f>
        <v>0</v>
      </c>
      <c r="M66" s="65">
        <f>IF(K66=0,0,(N66-Q66)*50%/K66)</f>
        <v>0</v>
      </c>
      <c r="N66" s="65"/>
      <c r="O66" s="65"/>
      <c r="P66" s="65"/>
      <c r="Q66" s="65"/>
      <c r="R66" s="65">
        <f>H66-I66-L66+N66-O66-P66-Q66</f>
        <v>0</v>
      </c>
      <c r="S66" s="22">
        <f>(H66+R66)*50%</f>
        <v>0</v>
      </c>
    </row>
    <row r="67" spans="2:19" s="39" customFormat="1" ht="15" customHeight="1" hidden="1">
      <c r="B67" s="205" t="s">
        <v>278</v>
      </c>
      <c r="C67" s="199"/>
      <c r="D67" s="199"/>
      <c r="E67" s="65">
        <f>C67-D67</f>
        <v>0</v>
      </c>
      <c r="F67" s="65"/>
      <c r="G67" s="65"/>
      <c r="H67" s="65">
        <f t="shared" si="14"/>
        <v>0</v>
      </c>
      <c r="I67" s="65">
        <f t="shared" si="17"/>
        <v>0</v>
      </c>
      <c r="J67" s="65"/>
      <c r="K67" s="65"/>
      <c r="L67" s="65">
        <f>IF(K67=0,0,(N67-P67-Q67)*50%/K67)</f>
        <v>0</v>
      </c>
      <c r="M67" s="65">
        <f>IF(K67=0,0,(N67-Q67)*50%/K67)</f>
        <v>0</v>
      </c>
      <c r="N67" s="65"/>
      <c r="O67" s="65"/>
      <c r="P67" s="65"/>
      <c r="Q67" s="65"/>
      <c r="R67" s="65">
        <f>H67-I67-L67+N67-O67-P67-Q67</f>
        <v>0</v>
      </c>
      <c r="S67" s="22">
        <f>(H67+R67)*50%</f>
        <v>0</v>
      </c>
    </row>
    <row r="68" spans="2:19" s="39" customFormat="1" ht="15" customHeight="1" hidden="1">
      <c r="B68" s="205" t="s">
        <v>319</v>
      </c>
      <c r="C68" s="199"/>
      <c r="D68" s="199"/>
      <c r="E68" s="65">
        <f>C68-D68</f>
        <v>0</v>
      </c>
      <c r="F68" s="65"/>
      <c r="G68" s="65"/>
      <c r="H68" s="65">
        <f t="shared" si="14"/>
        <v>0</v>
      </c>
      <c r="I68" s="65">
        <f t="shared" si="17"/>
        <v>0</v>
      </c>
      <c r="J68" s="65"/>
      <c r="K68" s="65"/>
      <c r="L68" s="65">
        <f>IF(K68=0,0,(N68-P68-Q68)*50%/K68)</f>
        <v>0</v>
      </c>
      <c r="M68" s="65">
        <f>IF(K68=0,0,(N68-Q68)*50%/K68)</f>
        <v>0</v>
      </c>
      <c r="N68" s="65"/>
      <c r="O68" s="65"/>
      <c r="P68" s="65"/>
      <c r="Q68" s="65"/>
      <c r="R68" s="65">
        <f>H68-I68-L68+N68-O68-P68-Q68</f>
        <v>0</v>
      </c>
      <c r="S68" s="22">
        <f>(H68+R68)*50%</f>
        <v>0</v>
      </c>
    </row>
    <row r="69" spans="2:19" s="39" customFormat="1" ht="12.75" hidden="1">
      <c r="B69" s="205" t="s">
        <v>59</v>
      </c>
      <c r="C69" s="199">
        <f>C70+C71+C72</f>
        <v>0</v>
      </c>
      <c r="D69" s="199">
        <f>D70+D71+D72</f>
        <v>0</v>
      </c>
      <c r="E69" s="65">
        <f t="shared" si="13"/>
        <v>0</v>
      </c>
      <c r="F69" s="65">
        <f>F70+F71+F72</f>
        <v>0</v>
      </c>
      <c r="G69" s="65"/>
      <c r="H69" s="65">
        <f t="shared" si="14"/>
        <v>0</v>
      </c>
      <c r="I69" s="65">
        <f>I70+I71+I72</f>
        <v>0</v>
      </c>
      <c r="J69" s="65">
        <f>J70+J71+J72</f>
        <v>0</v>
      </c>
      <c r="K69" s="65"/>
      <c r="L69" s="65">
        <f aca="true" t="shared" si="22" ref="L69:Q69">L70+L71+L72</f>
        <v>0</v>
      </c>
      <c r="M69" s="65">
        <f t="shared" si="22"/>
        <v>0</v>
      </c>
      <c r="N69" s="65">
        <f t="shared" si="22"/>
        <v>0</v>
      </c>
      <c r="O69" s="65">
        <f t="shared" si="22"/>
        <v>0</v>
      </c>
      <c r="P69" s="65">
        <f t="shared" si="22"/>
        <v>0</v>
      </c>
      <c r="Q69" s="65">
        <f t="shared" si="22"/>
        <v>0</v>
      </c>
      <c r="R69" s="65">
        <f t="shared" si="18"/>
        <v>0</v>
      </c>
      <c r="S69" s="22">
        <f t="shared" si="16"/>
        <v>0</v>
      </c>
    </row>
    <row r="70" spans="2:19" s="39" customFormat="1" ht="15" customHeight="1" hidden="1">
      <c r="B70" s="207" t="s">
        <v>63</v>
      </c>
      <c r="C70" s="208"/>
      <c r="D70" s="208"/>
      <c r="E70" s="65">
        <f t="shared" si="13"/>
        <v>0</v>
      </c>
      <c r="F70" s="201"/>
      <c r="G70" s="201"/>
      <c r="H70" s="65">
        <f t="shared" si="14"/>
        <v>0</v>
      </c>
      <c r="I70" s="65">
        <f t="shared" si="17"/>
        <v>0</v>
      </c>
      <c r="J70" s="201"/>
      <c r="K70" s="201"/>
      <c r="L70" s="65">
        <f>IF(K70=0,0,(N70-P70-Q70)*50%/K70)</f>
        <v>0</v>
      </c>
      <c r="M70" s="65">
        <f>IF(K70=0,0,(N70-Q70)*50%/K70)</f>
        <v>0</v>
      </c>
      <c r="N70" s="201"/>
      <c r="O70" s="201"/>
      <c r="P70" s="201"/>
      <c r="Q70" s="201"/>
      <c r="R70" s="65">
        <f t="shared" si="18"/>
        <v>0</v>
      </c>
      <c r="S70" s="22">
        <f t="shared" si="16"/>
        <v>0</v>
      </c>
    </row>
    <row r="71" spans="2:19" s="39" customFormat="1" ht="15" customHeight="1" hidden="1">
      <c r="B71" s="207" t="s">
        <v>64</v>
      </c>
      <c r="C71" s="208"/>
      <c r="D71" s="208"/>
      <c r="E71" s="65">
        <f t="shared" si="13"/>
        <v>0</v>
      </c>
      <c r="F71" s="201"/>
      <c r="G71" s="201"/>
      <c r="H71" s="65">
        <f t="shared" si="14"/>
        <v>0</v>
      </c>
      <c r="I71" s="65">
        <f t="shared" si="17"/>
        <v>0</v>
      </c>
      <c r="J71" s="201"/>
      <c r="K71" s="201"/>
      <c r="L71" s="65">
        <f>IF(K71=0,0,(N71-P71-Q71)*50%/K71)</f>
        <v>0</v>
      </c>
      <c r="M71" s="65">
        <f>IF(K71=0,0,(N71-Q71)*50%/K71)</f>
        <v>0</v>
      </c>
      <c r="N71" s="201"/>
      <c r="O71" s="201"/>
      <c r="P71" s="201"/>
      <c r="Q71" s="201"/>
      <c r="R71" s="65">
        <f t="shared" si="18"/>
        <v>0</v>
      </c>
      <c r="S71" s="22">
        <f t="shared" si="16"/>
        <v>0</v>
      </c>
    </row>
    <row r="72" spans="2:19" s="39" customFormat="1" ht="15" customHeight="1" hidden="1">
      <c r="B72" s="207" t="s">
        <v>65</v>
      </c>
      <c r="C72" s="208"/>
      <c r="D72" s="208"/>
      <c r="E72" s="65">
        <f t="shared" si="13"/>
        <v>0</v>
      </c>
      <c r="F72" s="201"/>
      <c r="G72" s="201"/>
      <c r="H72" s="65">
        <f t="shared" si="14"/>
        <v>0</v>
      </c>
      <c r="I72" s="65">
        <f t="shared" si="17"/>
        <v>0</v>
      </c>
      <c r="J72" s="201"/>
      <c r="K72" s="201"/>
      <c r="L72" s="65">
        <f>IF(K72=0,0,(N72-P72-Q72)*50%/K72)</f>
        <v>0</v>
      </c>
      <c r="M72" s="65">
        <f>IF(K72=0,0,(N72-Q72)*50%/K72)</f>
        <v>0</v>
      </c>
      <c r="N72" s="201"/>
      <c r="O72" s="201"/>
      <c r="P72" s="201"/>
      <c r="Q72" s="201"/>
      <c r="R72" s="65">
        <f t="shared" si="18"/>
        <v>0</v>
      </c>
      <c r="S72" s="22">
        <f t="shared" si="16"/>
        <v>0</v>
      </c>
    </row>
    <row r="73" spans="2:19" s="39" customFormat="1" ht="15" customHeight="1" hidden="1">
      <c r="B73" s="207" t="s">
        <v>18</v>
      </c>
      <c r="C73" s="208"/>
      <c r="D73" s="208"/>
      <c r="E73" s="201">
        <f t="shared" si="13"/>
        <v>0</v>
      </c>
      <c r="F73" s="201"/>
      <c r="G73" s="201"/>
      <c r="H73" s="201">
        <f>E73-F73-G73</f>
        <v>0</v>
      </c>
      <c r="I73" s="201"/>
      <c r="J73" s="201"/>
      <c r="K73" s="201"/>
      <c r="L73" s="65"/>
      <c r="M73" s="201"/>
      <c r="N73" s="201"/>
      <c r="O73" s="201"/>
      <c r="P73" s="201"/>
      <c r="Q73" s="201"/>
      <c r="R73" s="65"/>
      <c r="S73" s="22">
        <f t="shared" si="16"/>
        <v>0</v>
      </c>
    </row>
    <row r="74" spans="2:19" s="39" customFormat="1" ht="15" customHeight="1" hidden="1">
      <c r="B74" s="209" t="s">
        <v>4</v>
      </c>
      <c r="C74" s="200">
        <f>C35+C39+C52+C69+C73</f>
        <v>0</v>
      </c>
      <c r="D74" s="200">
        <f>D35+D39+D52+D69+D73</f>
        <v>0</v>
      </c>
      <c r="E74" s="200">
        <f>E35+E39+E52+E69+E73</f>
        <v>0</v>
      </c>
      <c r="F74" s="200">
        <f>F35+F39+F52+F69+F73</f>
        <v>0</v>
      </c>
      <c r="G74" s="200">
        <f>G73</f>
        <v>0</v>
      </c>
      <c r="H74" s="200">
        <f>H35+H39+H52+H69+H73</f>
        <v>0</v>
      </c>
      <c r="I74" s="200">
        <f>I39+I52+I69</f>
        <v>0</v>
      </c>
      <c r="J74" s="200">
        <f>J39+J52+J69</f>
        <v>0</v>
      </c>
      <c r="K74" s="200"/>
      <c r="L74" s="200">
        <f>L39+L52+L69</f>
        <v>0</v>
      </c>
      <c r="M74" s="200">
        <f>M39+M52+M69</f>
        <v>0</v>
      </c>
      <c r="N74" s="200">
        <f>N35+N39+N52+N69</f>
        <v>0</v>
      </c>
      <c r="O74" s="200">
        <f>O35+O39+O52+O69</f>
        <v>0</v>
      </c>
      <c r="P74" s="200">
        <f>P35+P39+P52+P69</f>
        <v>0</v>
      </c>
      <c r="Q74" s="200">
        <f>Q35+Q39+Q52+Q69</f>
        <v>0</v>
      </c>
      <c r="R74" s="200">
        <f>R35+R39+R52+R69+R73</f>
        <v>0</v>
      </c>
      <c r="S74" s="150">
        <f>S35+S39+S52+S69+S73</f>
        <v>0</v>
      </c>
    </row>
    <row r="75" spans="2:19" s="39" customFormat="1" ht="15" customHeight="1" hidden="1">
      <c r="B75" s="202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4"/>
    </row>
    <row r="76" spans="2:19" s="39" customFormat="1" ht="15" customHeight="1" hidden="1">
      <c r="B76" s="205" t="s">
        <v>71</v>
      </c>
      <c r="C76" s="65"/>
      <c r="D76" s="65"/>
      <c r="E76" s="65">
        <f>C76-D76</f>
        <v>0</v>
      </c>
      <c r="F76" s="65"/>
      <c r="G76" s="65"/>
      <c r="H76" s="65">
        <f>E76-F76</f>
        <v>0</v>
      </c>
      <c r="I76" s="65">
        <f>IF(E76=0,0,(1-F76/E76)*J76)</f>
        <v>0</v>
      </c>
      <c r="J76" s="65"/>
      <c r="K76" s="65"/>
      <c r="L76" s="65">
        <f>IF(K76=0,0,(N76-P76-Q76)*50%/K76)</f>
        <v>0</v>
      </c>
      <c r="M76" s="65">
        <f>IF(K76=0,0,(N76-Q76)*50%/K76)</f>
        <v>0</v>
      </c>
      <c r="N76" s="65"/>
      <c r="O76" s="65"/>
      <c r="P76" s="65"/>
      <c r="Q76" s="65"/>
      <c r="R76" s="65">
        <f>H76-I76-L76+N76-O76-P76-Q76</f>
        <v>0</v>
      </c>
      <c r="S76" s="22">
        <f>(H76+R76)*50%</f>
        <v>0</v>
      </c>
    </row>
    <row r="77" spans="2:19" s="39" customFormat="1" ht="15" customHeight="1" hidden="1">
      <c r="B77" s="205" t="s">
        <v>73</v>
      </c>
      <c r="C77" s="65"/>
      <c r="D77" s="65"/>
      <c r="E77" s="65">
        <f>C77-D77</f>
        <v>0</v>
      </c>
      <c r="F77" s="65"/>
      <c r="G77" s="65"/>
      <c r="H77" s="65">
        <f>E77-F77</f>
        <v>0</v>
      </c>
      <c r="I77" s="65">
        <f>IF(E77=0,0,(1-F77/E77)*J77)</f>
        <v>0</v>
      </c>
      <c r="J77" s="65"/>
      <c r="K77" s="65"/>
      <c r="L77" s="65">
        <f>IF(K77=0,0,(N77-P77-Q77)*50%/K77)</f>
        <v>0</v>
      </c>
      <c r="M77" s="65">
        <f>IF(K77=0,0,(N77-Q77)*50%/K77)</f>
        <v>0</v>
      </c>
      <c r="N77" s="65"/>
      <c r="O77" s="65"/>
      <c r="P77" s="65"/>
      <c r="Q77" s="65"/>
      <c r="R77" s="65">
        <f>H77-I77-L77+N77-O77-P77-Q77</f>
        <v>0</v>
      </c>
      <c r="S77" s="22">
        <f>(H77+R77)*50%</f>
        <v>0</v>
      </c>
    </row>
    <row r="78" spans="2:19" s="39" customFormat="1" ht="15" customHeight="1" hidden="1">
      <c r="B78" s="205" t="s">
        <v>85</v>
      </c>
      <c r="C78" s="65"/>
      <c r="D78" s="65"/>
      <c r="E78" s="65">
        <f>C78-D78</f>
        <v>0</v>
      </c>
      <c r="F78" s="65"/>
      <c r="G78" s="65"/>
      <c r="H78" s="65">
        <f>E78-F78</f>
        <v>0</v>
      </c>
      <c r="I78" s="65">
        <f>IF(E78=0,0,(1-F78/E78)*J78)</f>
        <v>0</v>
      </c>
      <c r="J78" s="65"/>
      <c r="K78" s="65"/>
      <c r="L78" s="65">
        <f>IF(K78=0,0,(N78-P78-Q78)*50%/K78)</f>
        <v>0</v>
      </c>
      <c r="M78" s="65">
        <f>IF(K78=0,0,(N78-Q78)*50%/K78)</f>
        <v>0</v>
      </c>
      <c r="N78" s="65"/>
      <c r="O78" s="65"/>
      <c r="P78" s="65"/>
      <c r="Q78" s="65"/>
      <c r="R78" s="65">
        <f>H78-I78-L78+N78-O78-P78-Q78</f>
        <v>0</v>
      </c>
      <c r="S78" s="22">
        <f>(H78+R78)*50%</f>
        <v>0</v>
      </c>
    </row>
    <row r="79" spans="2:19" s="39" customFormat="1" ht="15" customHeight="1" hidden="1">
      <c r="B79" s="205" t="s">
        <v>129</v>
      </c>
      <c r="C79" s="65"/>
      <c r="D79" s="65"/>
      <c r="E79" s="65">
        <f>C79-D79</f>
        <v>0</v>
      </c>
      <c r="F79" s="65"/>
      <c r="G79" s="65"/>
      <c r="H79" s="65">
        <f>E79-F79</f>
        <v>0</v>
      </c>
      <c r="I79" s="65">
        <f>IF(E79=0,0,(1-F79/E79)*J79)</f>
        <v>0</v>
      </c>
      <c r="J79" s="65"/>
      <c r="K79" s="65"/>
      <c r="L79" s="65">
        <f>IF(K79=0,0,(N79-P79-Q79)*50%/K79)</f>
        <v>0</v>
      </c>
      <c r="M79" s="65">
        <f>IF(K79=0,0,(N79-Q79)*50%/K79)</f>
        <v>0</v>
      </c>
      <c r="N79" s="65"/>
      <c r="O79" s="65"/>
      <c r="P79" s="65"/>
      <c r="Q79" s="65"/>
      <c r="R79" s="65">
        <f>H79-I79-L79+N79-O79-P79-Q79</f>
        <v>0</v>
      </c>
      <c r="S79" s="22">
        <f>(H79+R79)*50%</f>
        <v>0</v>
      </c>
    </row>
    <row r="80" spans="2:19" s="39" customFormat="1" ht="15" customHeight="1" hidden="1">
      <c r="B80" s="207" t="s">
        <v>143</v>
      </c>
      <c r="C80" s="208"/>
      <c r="D80" s="208"/>
      <c r="E80" s="201">
        <f>C80-D80</f>
        <v>0</v>
      </c>
      <c r="F80" s="201"/>
      <c r="G80" s="201"/>
      <c r="H80" s="201">
        <f>E80-F80-G80</f>
        <v>0</v>
      </c>
      <c r="I80" s="201"/>
      <c r="J80" s="201"/>
      <c r="K80" s="201"/>
      <c r="L80" s="65"/>
      <c r="M80" s="201"/>
      <c r="N80" s="201"/>
      <c r="O80" s="201"/>
      <c r="P80" s="201"/>
      <c r="Q80" s="201"/>
      <c r="R80" s="65"/>
      <c r="S80" s="22">
        <f>(H80+R80)*50%</f>
        <v>0</v>
      </c>
    </row>
    <row r="81" spans="2:19" s="39" customFormat="1" ht="15" customHeight="1" hidden="1">
      <c r="B81" s="210" t="s">
        <v>5</v>
      </c>
      <c r="C81" s="211">
        <f>C76+C77+C78+C79+C80</f>
        <v>0</v>
      </c>
      <c r="D81" s="211">
        <f>D76+D77+D78+D79+D80</f>
        <v>0</v>
      </c>
      <c r="E81" s="211">
        <f>E76+E77+E78+E79+E80</f>
        <v>0</v>
      </c>
      <c r="F81" s="211">
        <f>F76+F77+F78+F79+F80</f>
        <v>0</v>
      </c>
      <c r="G81" s="211">
        <f>G80</f>
        <v>0</v>
      </c>
      <c r="H81" s="211">
        <f>H76+H77+H78+H79+H80</f>
        <v>0</v>
      </c>
      <c r="I81" s="211">
        <f>I76+I77+I78+I79</f>
        <v>0</v>
      </c>
      <c r="J81" s="211">
        <f>J76+J77+J78+J79</f>
        <v>0</v>
      </c>
      <c r="K81" s="211"/>
      <c r="L81" s="211">
        <f aca="true" t="shared" si="23" ref="L81:Q81">L76+L77+L78+L79</f>
        <v>0</v>
      </c>
      <c r="M81" s="211">
        <f t="shared" si="23"/>
        <v>0</v>
      </c>
      <c r="N81" s="211">
        <f t="shared" si="23"/>
        <v>0</v>
      </c>
      <c r="O81" s="211">
        <f t="shared" si="23"/>
        <v>0</v>
      </c>
      <c r="P81" s="211">
        <f t="shared" si="23"/>
        <v>0</v>
      </c>
      <c r="Q81" s="211">
        <f t="shared" si="23"/>
        <v>0</v>
      </c>
      <c r="R81" s="211">
        <f>R76+R77+R78+R79+R80</f>
        <v>0</v>
      </c>
      <c r="S81" s="212">
        <f>S76+S77+S78+S79+S80</f>
        <v>0</v>
      </c>
    </row>
    <row r="82" spans="2:19" s="39" customFormat="1" ht="15" customHeight="1" hidden="1">
      <c r="B82" s="260" t="s">
        <v>6</v>
      </c>
      <c r="C82" s="261">
        <f>C74+C81</f>
        <v>0</v>
      </c>
      <c r="D82" s="261">
        <f aca="true" t="shared" si="24" ref="D82:J82">D74+D81</f>
        <v>0</v>
      </c>
      <c r="E82" s="261">
        <f t="shared" si="24"/>
        <v>0</v>
      </c>
      <c r="F82" s="261">
        <f t="shared" si="24"/>
        <v>0</v>
      </c>
      <c r="G82" s="261">
        <f t="shared" si="24"/>
        <v>0</v>
      </c>
      <c r="H82" s="261">
        <f t="shared" si="24"/>
        <v>0</v>
      </c>
      <c r="I82" s="261">
        <f t="shared" si="24"/>
        <v>0</v>
      </c>
      <c r="J82" s="261">
        <f t="shared" si="24"/>
        <v>0</v>
      </c>
      <c r="K82" s="261"/>
      <c r="L82" s="261">
        <f aca="true" t="shared" si="25" ref="L82:S82">L74+L81</f>
        <v>0</v>
      </c>
      <c r="M82" s="261">
        <f t="shared" si="25"/>
        <v>0</v>
      </c>
      <c r="N82" s="261">
        <f t="shared" si="25"/>
        <v>0</v>
      </c>
      <c r="O82" s="261">
        <f t="shared" si="25"/>
        <v>0</v>
      </c>
      <c r="P82" s="261">
        <f t="shared" si="25"/>
        <v>0</v>
      </c>
      <c r="Q82" s="261">
        <f t="shared" si="25"/>
        <v>0</v>
      </c>
      <c r="R82" s="261">
        <f t="shared" si="25"/>
        <v>0</v>
      </c>
      <c r="S82" s="262">
        <f t="shared" si="25"/>
        <v>0</v>
      </c>
    </row>
    <row r="83" spans="2:18" s="39" customFormat="1" ht="15" customHeight="1" hidden="1">
      <c r="B83" s="39" t="s">
        <v>309</v>
      </c>
      <c r="R83" s="263"/>
    </row>
    <row r="84" s="39" customFormat="1" ht="15" customHeight="1" hidden="1">
      <c r="B84" s="251"/>
    </row>
    <row r="85" spans="2:4" s="39" customFormat="1" ht="15" customHeight="1" thickBot="1">
      <c r="B85" s="251"/>
      <c r="C85" s="107"/>
      <c r="D85" s="108" t="s">
        <v>3</v>
      </c>
    </row>
    <row r="86" spans="2:4" s="39" customFormat="1" ht="15" customHeight="1" thickTop="1">
      <c r="B86" s="279" t="s">
        <v>165</v>
      </c>
      <c r="C86" s="281" t="s">
        <v>41</v>
      </c>
      <c r="D86" s="264">
        <f>'Naslovna strana'!E20</f>
        <v>0</v>
      </c>
    </row>
    <row r="87" spans="2:4" s="39" customFormat="1" ht="15" customHeight="1">
      <c r="B87" s="280"/>
      <c r="C87" s="282"/>
      <c r="D87" s="235" t="s">
        <v>164</v>
      </c>
    </row>
    <row r="88" spans="2:5" s="39" customFormat="1" ht="15" customHeight="1" thickBot="1">
      <c r="B88" s="151" t="s">
        <v>10</v>
      </c>
      <c r="C88" s="265" t="s">
        <v>147</v>
      </c>
      <c r="D88" s="268"/>
      <c r="E88" s="266"/>
    </row>
    <row r="89" s="267" customFormat="1" ht="15" customHeight="1" thickTop="1"/>
  </sheetData>
  <sheetProtection/>
  <mergeCells count="25">
    <mergeCell ref="B86:B87"/>
    <mergeCell ref="C86:C87"/>
    <mergeCell ref="M27:M31"/>
    <mergeCell ref="N27:N31"/>
    <mergeCell ref="O27:O31"/>
    <mergeCell ref="P27:P31"/>
    <mergeCell ref="G27:G31"/>
    <mergeCell ref="L27:L31"/>
    <mergeCell ref="D27:D32"/>
    <mergeCell ref="E27:E31"/>
    <mergeCell ref="S27:S31"/>
    <mergeCell ref="Q27:Q31"/>
    <mergeCell ref="R27:R31"/>
    <mergeCell ref="O26:P26"/>
    <mergeCell ref="B27:B32"/>
    <mergeCell ref="C27:C32"/>
    <mergeCell ref="F27:F31"/>
    <mergeCell ref="H27:H31"/>
    <mergeCell ref="I27:I31"/>
    <mergeCell ref="J27:J31"/>
    <mergeCell ref="K27:K32"/>
    <mergeCell ref="B8:D8"/>
    <mergeCell ref="B10:B11"/>
    <mergeCell ref="C10:C11"/>
    <mergeCell ref="B25:D25"/>
  </mergeCells>
  <printOptions horizontalCentered="1"/>
  <pageMargins left="0.25" right="0.25" top="2.54" bottom="0.32" header="0.17" footer="0.17"/>
  <pageSetup fitToHeight="1" fitToWidth="1" horizontalDpi="600" verticalDpi="600" orientation="portrait" paperSize="9" scale="90" r:id="rId1"/>
  <headerFooter alignWithMargins="0">
    <oddFooter>&amp;R&amp;"Arial Narrow,Regular"Страна 1 од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168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8.8515625" defaultRowHeight="15" customHeight="1"/>
  <cols>
    <col min="1" max="1" width="5.7109375" style="9" customWidth="1"/>
    <col min="2" max="2" width="9.140625" style="60" customWidth="1"/>
    <col min="3" max="3" width="56.421875" style="2" customWidth="1"/>
    <col min="4" max="4" width="15.8515625" style="2" customWidth="1"/>
    <col min="5" max="16384" width="8.8515625" style="9" customWidth="1"/>
  </cols>
  <sheetData>
    <row r="1" spans="2:62" ht="15" customHeight="1">
      <c r="B1" s="15" t="s">
        <v>98</v>
      </c>
      <c r="C1" s="9"/>
      <c r="D1" s="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2:62" ht="15" customHeight="1">
      <c r="B2" s="9"/>
      <c r="C2" s="9"/>
      <c r="D2" s="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2:62" ht="15" customHeight="1">
      <c r="B3" s="1" t="str">
        <f>+CONCATENATE('Naslovna strana'!$B$16," ",'Naslovna strana'!$E$16)</f>
        <v>Назив енергетског субјекта: </v>
      </c>
      <c r="C3" s="9"/>
      <c r="D3" s="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2:62" ht="15" customHeight="1">
      <c r="B4" s="15" t="str">
        <f>+CONCATENATE('Naslovna strana'!$B$11," ",'Naslovna strana'!$C$11)</f>
        <v>Енергетска делатност: Транспорт нафте нафтоводима</v>
      </c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2:62" ht="15" customHeight="1">
      <c r="B5" s="33" t="str">
        <f>+CONCATENATE('Naslovna strana'!$B$30," ",'Naslovna strana'!$E$30)</f>
        <v>Датум обраде: </v>
      </c>
      <c r="C5" s="9"/>
      <c r="D5" s="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3:4" ht="15" customHeight="1">
      <c r="C6" s="1"/>
      <c r="D6" s="9"/>
    </row>
    <row r="7" spans="3:4" ht="15" customHeight="1">
      <c r="C7" s="1"/>
      <c r="D7" s="9"/>
    </row>
    <row r="8" spans="2:4" s="13" customFormat="1" ht="15" customHeight="1">
      <c r="B8" s="277" t="s">
        <v>339</v>
      </c>
      <c r="C8" s="277"/>
      <c r="D8" s="277"/>
    </row>
    <row r="9" spans="2:4" s="13" customFormat="1" ht="15" customHeight="1" thickBot="1">
      <c r="B9" s="41"/>
      <c r="C9" s="95"/>
      <c r="D9" s="96" t="s">
        <v>3</v>
      </c>
    </row>
    <row r="10" spans="2:4" s="13" customFormat="1" ht="15" customHeight="1" thickTop="1">
      <c r="B10" s="313" t="s">
        <v>165</v>
      </c>
      <c r="C10" s="317" t="s">
        <v>41</v>
      </c>
      <c r="D10" s="215">
        <f>'Naslovna strana'!E20</f>
        <v>0</v>
      </c>
    </row>
    <row r="11" spans="2:4" s="13" customFormat="1" ht="15" customHeight="1">
      <c r="B11" s="344"/>
      <c r="C11" s="345"/>
      <c r="D11" s="235" t="s">
        <v>164</v>
      </c>
    </row>
    <row r="12" spans="2:5" s="13" customFormat="1" ht="15" customHeight="1">
      <c r="B12" s="97" t="s">
        <v>10</v>
      </c>
      <c r="C12" s="98" t="s">
        <v>225</v>
      </c>
      <c r="D12" s="236"/>
      <c r="E12" s="99"/>
    </row>
    <row r="13" spans="2:5" s="13" customFormat="1" ht="15" customHeight="1">
      <c r="B13" s="100" t="s">
        <v>11</v>
      </c>
      <c r="C13" s="101" t="s">
        <v>174</v>
      </c>
      <c r="D13" s="237"/>
      <c r="E13" s="99"/>
    </row>
    <row r="14" spans="2:5" s="13" customFormat="1" ht="15" customHeight="1">
      <c r="B14" s="100" t="s">
        <v>12</v>
      </c>
      <c r="C14" s="101" t="s">
        <v>320</v>
      </c>
      <c r="D14" s="237"/>
      <c r="E14" s="99"/>
    </row>
    <row r="15" spans="2:5" s="13" customFormat="1" ht="30" customHeight="1">
      <c r="B15" s="100" t="s">
        <v>59</v>
      </c>
      <c r="C15" s="101" t="s">
        <v>221</v>
      </c>
      <c r="D15" s="237"/>
      <c r="E15" s="99"/>
    </row>
    <row r="16" spans="2:5" s="13" customFormat="1" ht="15" customHeight="1">
      <c r="B16" s="100" t="s">
        <v>18</v>
      </c>
      <c r="C16" s="101" t="s">
        <v>220</v>
      </c>
      <c r="D16" s="237"/>
      <c r="E16" s="99"/>
    </row>
    <row r="17" spans="2:5" s="13" customFormat="1" ht="15" customHeight="1">
      <c r="B17" s="102" t="s">
        <v>71</v>
      </c>
      <c r="C17" s="103" t="s">
        <v>34</v>
      </c>
      <c r="D17" s="238"/>
      <c r="E17" s="99"/>
    </row>
    <row r="18" spans="2:5" s="13" customFormat="1" ht="15" customHeight="1" thickBot="1">
      <c r="B18" s="104" t="s">
        <v>73</v>
      </c>
      <c r="C18" s="105" t="s">
        <v>293</v>
      </c>
      <c r="D18" s="66">
        <f>D12+D13+D14+D15+D16+D17</f>
        <v>0</v>
      </c>
      <c r="E18" s="99"/>
    </row>
    <row r="19" spans="2:4" s="13" customFormat="1" ht="15" customHeight="1" thickTop="1">
      <c r="B19" s="41"/>
      <c r="C19" s="99"/>
      <c r="D19" s="106"/>
    </row>
    <row r="20" spans="3:4" ht="15" customHeight="1">
      <c r="C20" s="9"/>
      <c r="D20" s="9"/>
    </row>
    <row r="21" spans="3:4" ht="15" customHeight="1">
      <c r="C21" s="9"/>
      <c r="D21" s="9"/>
    </row>
    <row r="22" spans="3:4" ht="15" customHeight="1">
      <c r="C22" s="9"/>
      <c r="D22" s="9"/>
    </row>
    <row r="23" spans="3:4" ht="15" customHeight="1">
      <c r="C23" s="9"/>
      <c r="D23" s="9"/>
    </row>
    <row r="24" spans="3:4" ht="15" customHeight="1">
      <c r="C24" s="9"/>
      <c r="D24" s="9"/>
    </row>
    <row r="25" spans="3:4" ht="15" customHeight="1">
      <c r="C25" s="9"/>
      <c r="D25" s="9"/>
    </row>
    <row r="26" spans="3:4" ht="15" customHeight="1">
      <c r="C26" s="9"/>
      <c r="D26" s="9"/>
    </row>
    <row r="27" spans="3:4" ht="15" customHeight="1">
      <c r="C27" s="9"/>
      <c r="D27" s="9"/>
    </row>
    <row r="28" spans="3:4" ht="15" customHeight="1">
      <c r="C28" s="9"/>
      <c r="D28" s="9"/>
    </row>
    <row r="29" spans="3:4" ht="15" customHeight="1">
      <c r="C29" s="9"/>
      <c r="D29" s="9"/>
    </row>
    <row r="30" spans="3:4" ht="15" customHeight="1">
      <c r="C30" s="9"/>
      <c r="D30" s="9"/>
    </row>
    <row r="31" spans="3:4" ht="15" customHeight="1">
      <c r="C31" s="9"/>
      <c r="D31" s="9"/>
    </row>
    <row r="32" spans="3:4" ht="15" customHeight="1">
      <c r="C32" s="9"/>
      <c r="D32" s="9"/>
    </row>
    <row r="33" spans="3:4" ht="15" customHeight="1">
      <c r="C33" s="9"/>
      <c r="D33" s="9"/>
    </row>
    <row r="34" spans="3:4" ht="15" customHeight="1">
      <c r="C34" s="9"/>
      <c r="D34" s="9"/>
    </row>
    <row r="35" spans="3:4" ht="15" customHeight="1">
      <c r="C35" s="9"/>
      <c r="D35" s="9"/>
    </row>
    <row r="36" spans="3:4" ht="15" customHeight="1">
      <c r="C36" s="9"/>
      <c r="D36" s="9"/>
    </row>
    <row r="37" spans="3:4" ht="15" customHeight="1">
      <c r="C37" s="9"/>
      <c r="D37" s="9"/>
    </row>
    <row r="38" spans="3:4" ht="15" customHeight="1">
      <c r="C38" s="9"/>
      <c r="D38" s="9"/>
    </row>
    <row r="39" spans="3:4" ht="15" customHeight="1">
      <c r="C39" s="9"/>
      <c r="D39" s="9"/>
    </row>
    <row r="40" spans="3:4" ht="15" customHeight="1">
      <c r="C40" s="9"/>
      <c r="D40" s="9"/>
    </row>
    <row r="41" spans="3:4" ht="15" customHeight="1">
      <c r="C41" s="9"/>
      <c r="D41" s="9"/>
    </row>
    <row r="42" spans="3:4" ht="15" customHeight="1">
      <c r="C42" s="9"/>
      <c r="D42" s="9"/>
    </row>
    <row r="43" spans="3:4" ht="15" customHeight="1">
      <c r="C43" s="9"/>
      <c r="D43" s="9"/>
    </row>
    <row r="44" spans="3:4" ht="15" customHeight="1">
      <c r="C44" s="9"/>
      <c r="D44" s="9"/>
    </row>
    <row r="45" spans="3:4" ht="15" customHeight="1">
      <c r="C45" s="9"/>
      <c r="D45" s="9"/>
    </row>
    <row r="46" spans="3:4" ht="15" customHeight="1">
      <c r="C46" s="9"/>
      <c r="D46" s="9"/>
    </row>
    <row r="47" spans="3:4" ht="15" customHeight="1">
      <c r="C47" s="9"/>
      <c r="D47" s="9"/>
    </row>
    <row r="48" spans="3:4" ht="15" customHeight="1">
      <c r="C48" s="9"/>
      <c r="D48" s="9"/>
    </row>
    <row r="49" spans="3:4" ht="15" customHeight="1">
      <c r="C49" s="9"/>
      <c r="D49" s="9"/>
    </row>
    <row r="50" spans="3:4" ht="15" customHeight="1">
      <c r="C50" s="9"/>
      <c r="D50" s="9"/>
    </row>
    <row r="51" spans="3:4" ht="15" customHeight="1">
      <c r="C51" s="9"/>
      <c r="D51" s="9"/>
    </row>
    <row r="52" spans="3:4" ht="15" customHeight="1">
      <c r="C52" s="9"/>
      <c r="D52" s="9"/>
    </row>
    <row r="53" spans="3:4" ht="15" customHeight="1">
      <c r="C53" s="9"/>
      <c r="D53" s="9"/>
    </row>
    <row r="54" spans="3:4" ht="15" customHeight="1">
      <c r="C54" s="9"/>
      <c r="D54" s="9"/>
    </row>
    <row r="55" spans="3:4" ht="15" customHeight="1">
      <c r="C55" s="9"/>
      <c r="D55" s="9"/>
    </row>
    <row r="56" spans="3:4" ht="15" customHeight="1">
      <c r="C56" s="9"/>
      <c r="D56" s="9"/>
    </row>
    <row r="57" spans="3:4" ht="15" customHeight="1">
      <c r="C57" s="9"/>
      <c r="D57" s="9"/>
    </row>
    <row r="58" spans="3:4" ht="15" customHeight="1">
      <c r="C58" s="9"/>
      <c r="D58" s="9"/>
    </row>
    <row r="59" spans="3:4" ht="15" customHeight="1">
      <c r="C59" s="9"/>
      <c r="D59" s="9"/>
    </row>
    <row r="60" spans="3:4" ht="15" customHeight="1">
      <c r="C60" s="9"/>
      <c r="D60" s="9"/>
    </row>
    <row r="61" spans="3:4" ht="15" customHeight="1">
      <c r="C61" s="9"/>
      <c r="D61" s="9"/>
    </row>
    <row r="62" spans="3:4" ht="15" customHeight="1">
      <c r="C62" s="9"/>
      <c r="D62" s="9"/>
    </row>
    <row r="63" spans="3:4" ht="15" customHeight="1">
      <c r="C63" s="9"/>
      <c r="D63" s="9"/>
    </row>
    <row r="64" spans="3:4" ht="15" customHeight="1">
      <c r="C64" s="9"/>
      <c r="D64" s="9"/>
    </row>
    <row r="65" spans="3:4" ht="15" customHeight="1">
      <c r="C65" s="9"/>
      <c r="D65" s="9"/>
    </row>
    <row r="66" spans="3:4" ht="15" customHeight="1">
      <c r="C66" s="9"/>
      <c r="D66" s="9"/>
    </row>
    <row r="67" spans="3:4" ht="15" customHeight="1">
      <c r="C67" s="9"/>
      <c r="D67" s="9"/>
    </row>
    <row r="68" spans="3:4" ht="15" customHeight="1">
      <c r="C68" s="9"/>
      <c r="D68" s="9"/>
    </row>
    <row r="69" spans="3:4" ht="15" customHeight="1">
      <c r="C69" s="9"/>
      <c r="D69" s="9"/>
    </row>
    <row r="70" spans="3:4" ht="15" customHeight="1">
      <c r="C70" s="9"/>
      <c r="D70" s="9"/>
    </row>
    <row r="71" spans="3:4" ht="15" customHeight="1">
      <c r="C71" s="9"/>
      <c r="D71" s="9"/>
    </row>
    <row r="72" spans="3:4" ht="15" customHeight="1">
      <c r="C72" s="9"/>
      <c r="D72" s="9"/>
    </row>
    <row r="73" spans="3:4" ht="15" customHeight="1">
      <c r="C73" s="9"/>
      <c r="D73" s="9"/>
    </row>
    <row r="74" spans="3:4" ht="15" customHeight="1">
      <c r="C74" s="9"/>
      <c r="D74" s="9"/>
    </row>
    <row r="75" spans="3:4" ht="15" customHeight="1">
      <c r="C75" s="9"/>
      <c r="D75" s="9"/>
    </row>
    <row r="76" spans="3:4" ht="15" customHeight="1">
      <c r="C76" s="9"/>
      <c r="D76" s="9"/>
    </row>
    <row r="77" spans="3:4" ht="15" customHeight="1">
      <c r="C77" s="9"/>
      <c r="D77" s="9"/>
    </row>
    <row r="78" spans="3:4" ht="15" customHeight="1">
      <c r="C78" s="9"/>
      <c r="D78" s="9"/>
    </row>
    <row r="79" spans="3:4" ht="15" customHeight="1">
      <c r="C79" s="9"/>
      <c r="D79" s="9"/>
    </row>
    <row r="80" spans="3:4" ht="15" customHeight="1">
      <c r="C80" s="9"/>
      <c r="D80" s="9"/>
    </row>
    <row r="81" spans="3:4" ht="15" customHeight="1">
      <c r="C81" s="9"/>
      <c r="D81" s="9"/>
    </row>
    <row r="82" spans="3:4" ht="15" customHeight="1">
      <c r="C82" s="9"/>
      <c r="D82" s="9"/>
    </row>
    <row r="83" spans="3:4" ht="15" customHeight="1">
      <c r="C83" s="9"/>
      <c r="D83" s="9"/>
    </row>
    <row r="84" spans="3:4" ht="15" customHeight="1">
      <c r="C84" s="9"/>
      <c r="D84" s="9"/>
    </row>
    <row r="85" spans="3:4" ht="15" customHeight="1">
      <c r="C85" s="9"/>
      <c r="D85" s="9"/>
    </row>
    <row r="86" spans="3:4" ht="15" customHeight="1">
      <c r="C86" s="9"/>
      <c r="D86" s="9"/>
    </row>
    <row r="87" spans="3:4" ht="15" customHeight="1">
      <c r="C87" s="9"/>
      <c r="D87" s="9"/>
    </row>
    <row r="88" spans="3:4" ht="15" customHeight="1">
      <c r="C88" s="9"/>
      <c r="D88" s="9"/>
    </row>
    <row r="89" spans="3:4" ht="15" customHeight="1">
      <c r="C89" s="9"/>
      <c r="D89" s="9"/>
    </row>
    <row r="90" spans="3:4" ht="15" customHeight="1">
      <c r="C90" s="9"/>
      <c r="D90" s="9"/>
    </row>
    <row r="91" spans="3:4" ht="15" customHeight="1">
      <c r="C91" s="9"/>
      <c r="D91" s="9"/>
    </row>
    <row r="92" spans="3:4" ht="15" customHeight="1">
      <c r="C92" s="9"/>
      <c r="D92" s="9"/>
    </row>
    <row r="93" spans="3:4" ht="15" customHeight="1">
      <c r="C93" s="9"/>
      <c r="D93" s="9"/>
    </row>
    <row r="94" spans="3:4" ht="15" customHeight="1">
      <c r="C94" s="9"/>
      <c r="D94" s="9"/>
    </row>
    <row r="95" spans="3:4" ht="15" customHeight="1">
      <c r="C95" s="9"/>
      <c r="D95" s="9"/>
    </row>
    <row r="96" spans="3:4" ht="15" customHeight="1">
      <c r="C96" s="9"/>
      <c r="D96" s="9"/>
    </row>
    <row r="97" spans="3:4" ht="15" customHeight="1">
      <c r="C97" s="9"/>
      <c r="D97" s="9"/>
    </row>
    <row r="98" spans="3:4" ht="15" customHeight="1">
      <c r="C98" s="9"/>
      <c r="D98" s="9"/>
    </row>
    <row r="99" spans="3:4" ht="15" customHeight="1">
      <c r="C99" s="9"/>
      <c r="D99" s="9"/>
    </row>
    <row r="100" spans="3:4" ht="15" customHeight="1">
      <c r="C100" s="9"/>
      <c r="D100" s="9"/>
    </row>
    <row r="101" spans="3:4" ht="15" customHeight="1">
      <c r="C101" s="9"/>
      <c r="D101" s="9"/>
    </row>
    <row r="102" spans="3:4" ht="15" customHeight="1">
      <c r="C102" s="9"/>
      <c r="D102" s="9"/>
    </row>
    <row r="103" spans="3:4" ht="15" customHeight="1">
      <c r="C103" s="9"/>
      <c r="D103" s="9"/>
    </row>
    <row r="104" spans="3:4" ht="15" customHeight="1">
      <c r="C104" s="9"/>
      <c r="D104" s="9"/>
    </row>
    <row r="105" spans="3:4" ht="15" customHeight="1">
      <c r="C105" s="9"/>
      <c r="D105" s="9"/>
    </row>
    <row r="106" spans="3:4" ht="15" customHeight="1">
      <c r="C106" s="9"/>
      <c r="D106" s="9"/>
    </row>
    <row r="107" spans="3:4" ht="15" customHeight="1">
      <c r="C107" s="9"/>
      <c r="D107" s="9"/>
    </row>
    <row r="108" spans="3:4" ht="15" customHeight="1">
      <c r="C108" s="9"/>
      <c r="D108" s="9"/>
    </row>
    <row r="109" spans="3:4" ht="15" customHeight="1">
      <c r="C109" s="9"/>
      <c r="D109" s="9"/>
    </row>
    <row r="110" spans="3:4" ht="15" customHeight="1">
      <c r="C110" s="9"/>
      <c r="D110" s="9"/>
    </row>
    <row r="111" spans="3:4" ht="15" customHeight="1">
      <c r="C111" s="9"/>
      <c r="D111" s="9"/>
    </row>
    <row r="112" spans="3:4" ht="15" customHeight="1">
      <c r="C112" s="9"/>
      <c r="D112" s="9"/>
    </row>
    <row r="113" spans="3:4" ht="15" customHeight="1">
      <c r="C113" s="9"/>
      <c r="D113" s="9"/>
    </row>
    <row r="114" spans="3:4" ht="15" customHeight="1">
      <c r="C114" s="9"/>
      <c r="D114" s="9"/>
    </row>
    <row r="115" spans="3:4" ht="15" customHeight="1">
      <c r="C115" s="9"/>
      <c r="D115" s="9"/>
    </row>
    <row r="116" spans="3:4" ht="15" customHeight="1">
      <c r="C116" s="9"/>
      <c r="D116" s="9"/>
    </row>
    <row r="117" spans="3:4" ht="15" customHeight="1">
      <c r="C117" s="9"/>
      <c r="D117" s="9"/>
    </row>
    <row r="118" spans="3:4" ht="15" customHeight="1">
      <c r="C118" s="9"/>
      <c r="D118" s="9"/>
    </row>
    <row r="119" spans="3:4" ht="15" customHeight="1">
      <c r="C119" s="9"/>
      <c r="D119" s="9"/>
    </row>
    <row r="120" spans="3:4" ht="15" customHeight="1">
      <c r="C120" s="9"/>
      <c r="D120" s="9"/>
    </row>
    <row r="121" spans="3:4" ht="15" customHeight="1">
      <c r="C121" s="9"/>
      <c r="D121" s="9"/>
    </row>
    <row r="122" spans="3:4" ht="15" customHeight="1">
      <c r="C122" s="9"/>
      <c r="D122" s="9"/>
    </row>
    <row r="123" spans="3:4" ht="15" customHeight="1">
      <c r="C123" s="9"/>
      <c r="D123" s="9"/>
    </row>
    <row r="124" spans="3:4" ht="15" customHeight="1">
      <c r="C124" s="9"/>
      <c r="D124" s="9"/>
    </row>
    <row r="125" spans="3:4" ht="15" customHeight="1">
      <c r="C125" s="9"/>
      <c r="D125" s="9"/>
    </row>
    <row r="126" spans="3:4" ht="15" customHeight="1">
      <c r="C126" s="9"/>
      <c r="D126" s="9"/>
    </row>
    <row r="127" spans="3:4" ht="15" customHeight="1">
      <c r="C127" s="9"/>
      <c r="D127" s="9"/>
    </row>
    <row r="128" spans="3:4" ht="15" customHeight="1">
      <c r="C128" s="9"/>
      <c r="D128" s="9"/>
    </row>
    <row r="129" spans="3:4" ht="15" customHeight="1">
      <c r="C129" s="9"/>
      <c r="D129" s="9"/>
    </row>
    <row r="130" spans="3:4" ht="15" customHeight="1">
      <c r="C130" s="9"/>
      <c r="D130" s="9"/>
    </row>
    <row r="131" spans="3:4" ht="15" customHeight="1">
      <c r="C131" s="9"/>
      <c r="D131" s="9"/>
    </row>
    <row r="132" spans="3:4" ht="15" customHeight="1">
      <c r="C132" s="9"/>
      <c r="D132" s="9"/>
    </row>
    <row r="133" spans="3:4" ht="15" customHeight="1">
      <c r="C133" s="9"/>
      <c r="D133" s="9"/>
    </row>
    <row r="134" spans="3:4" ht="15" customHeight="1">
      <c r="C134" s="9"/>
      <c r="D134" s="9"/>
    </row>
    <row r="135" spans="3:4" ht="15" customHeight="1">
      <c r="C135" s="9"/>
      <c r="D135" s="9"/>
    </row>
    <row r="136" spans="3:4" ht="15" customHeight="1">
      <c r="C136" s="9"/>
      <c r="D136" s="9"/>
    </row>
    <row r="137" spans="3:4" ht="15" customHeight="1">
      <c r="C137" s="9"/>
      <c r="D137" s="9"/>
    </row>
    <row r="138" spans="3:4" ht="15" customHeight="1">
      <c r="C138" s="9"/>
      <c r="D138" s="9"/>
    </row>
    <row r="139" spans="3:4" ht="15" customHeight="1">
      <c r="C139" s="9"/>
      <c r="D139" s="9"/>
    </row>
    <row r="140" spans="3:4" ht="15" customHeight="1">
      <c r="C140" s="9"/>
      <c r="D140" s="9"/>
    </row>
    <row r="141" spans="3:4" ht="15" customHeight="1">
      <c r="C141" s="9"/>
      <c r="D141" s="9"/>
    </row>
    <row r="142" spans="3:4" ht="15" customHeight="1">
      <c r="C142" s="9"/>
      <c r="D142" s="9"/>
    </row>
    <row r="143" spans="3:4" ht="15" customHeight="1">
      <c r="C143" s="9"/>
      <c r="D143" s="9"/>
    </row>
    <row r="144" spans="3:4" ht="15" customHeight="1">
      <c r="C144" s="9"/>
      <c r="D144" s="9"/>
    </row>
    <row r="145" spans="3:4" ht="15" customHeight="1">
      <c r="C145" s="9"/>
      <c r="D145" s="9"/>
    </row>
    <row r="146" spans="3:4" ht="15" customHeight="1">
      <c r="C146" s="9"/>
      <c r="D146" s="9"/>
    </row>
    <row r="147" spans="3:4" ht="15" customHeight="1">
      <c r="C147" s="9"/>
      <c r="D147" s="9"/>
    </row>
    <row r="148" spans="3:4" ht="15" customHeight="1">
      <c r="C148" s="9"/>
      <c r="D148" s="9"/>
    </row>
    <row r="149" spans="3:4" ht="15" customHeight="1">
      <c r="C149" s="9"/>
      <c r="D149" s="9"/>
    </row>
    <row r="150" spans="3:4" ht="15" customHeight="1">
      <c r="C150" s="9"/>
      <c r="D150" s="9"/>
    </row>
    <row r="151" spans="3:4" ht="15" customHeight="1">
      <c r="C151" s="9"/>
      <c r="D151" s="9"/>
    </row>
    <row r="152" spans="3:4" ht="15" customHeight="1">
      <c r="C152" s="9"/>
      <c r="D152" s="9"/>
    </row>
    <row r="153" spans="3:4" ht="15" customHeight="1">
      <c r="C153" s="9"/>
      <c r="D153" s="9"/>
    </row>
    <row r="154" spans="3:4" ht="15" customHeight="1">
      <c r="C154" s="9"/>
      <c r="D154" s="9"/>
    </row>
    <row r="155" spans="3:4" ht="15" customHeight="1">
      <c r="C155" s="9"/>
      <c r="D155" s="9"/>
    </row>
    <row r="156" spans="3:4" ht="15" customHeight="1">
      <c r="C156" s="9"/>
      <c r="D156" s="9"/>
    </row>
    <row r="157" spans="3:4" ht="15" customHeight="1">
      <c r="C157" s="9"/>
      <c r="D157" s="9"/>
    </row>
    <row r="158" spans="3:4" ht="15" customHeight="1">
      <c r="C158" s="9"/>
      <c r="D158" s="9"/>
    </row>
    <row r="159" spans="3:4" ht="15" customHeight="1">
      <c r="C159" s="9"/>
      <c r="D159" s="9"/>
    </row>
    <row r="160" spans="3:4" ht="15" customHeight="1">
      <c r="C160" s="9"/>
      <c r="D160" s="9"/>
    </row>
    <row r="161" spans="3:4" ht="15" customHeight="1">
      <c r="C161" s="9"/>
      <c r="D161" s="9"/>
    </row>
    <row r="162" spans="3:4" ht="15" customHeight="1">
      <c r="C162" s="9"/>
      <c r="D162" s="9"/>
    </row>
    <row r="163" spans="3:4" ht="15" customHeight="1">
      <c r="C163" s="9"/>
      <c r="D163" s="9"/>
    </row>
    <row r="164" spans="3:4" ht="15" customHeight="1">
      <c r="C164" s="9"/>
      <c r="D164" s="9"/>
    </row>
    <row r="165" spans="3:4" ht="15" customHeight="1">
      <c r="C165" s="9"/>
      <c r="D165" s="9"/>
    </row>
    <row r="166" spans="3:4" ht="15" customHeight="1">
      <c r="C166" s="9"/>
      <c r="D166" s="9"/>
    </row>
    <row r="167" spans="3:4" ht="15" customHeight="1">
      <c r="C167" s="9"/>
      <c r="D167" s="9"/>
    </row>
    <row r="168" spans="3:4" ht="15" customHeight="1">
      <c r="C168" s="9"/>
      <c r="D168" s="9"/>
    </row>
  </sheetData>
  <sheetProtection/>
  <mergeCells count="3">
    <mergeCell ref="B8:D8"/>
    <mergeCell ref="B10:B11"/>
    <mergeCell ref="C10:C11"/>
  </mergeCells>
  <printOptions horizontalCentered="1"/>
  <pageMargins left="0.31" right="0.3" top="2.51" bottom="0.21" header="0.17" footer="0.17"/>
  <pageSetup fitToHeight="1" fitToWidth="1" horizontalDpi="600" verticalDpi="600" orientation="portrait" r:id="rId1"/>
  <headerFooter alignWithMargins="0">
    <oddFooter>&amp;R&amp;"Arial Narrow,Regular"Страна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M23"/>
  <sheetViews>
    <sheetView showZero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9" customWidth="1"/>
    <col min="2" max="2" width="9.00390625" style="9" customWidth="1"/>
    <col min="3" max="3" width="48.7109375" style="9" customWidth="1"/>
    <col min="4" max="16" width="9.7109375" style="9" customWidth="1"/>
    <col min="17" max="16384" width="9.140625" style="9" customWidth="1"/>
  </cols>
  <sheetData>
    <row r="1" spans="2:65" ht="15" customHeight="1">
      <c r="B1" s="15" t="s">
        <v>98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7:65" ht="15" customHeight="1"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2:65" ht="15" customHeight="1">
      <c r="B3" s="1" t="str">
        <f>+CONCATENATE('Naslovna strana'!$B$16," ",'Naslovna strana'!$E$16)</f>
        <v>Назив енергетског субјекта: 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2:65" ht="15" customHeight="1">
      <c r="B4" s="15" t="str">
        <f>+CONCATENATE('Naslovna strana'!$B$11," ",'Naslovna strana'!$C$11)</f>
        <v>Енергетска делатност: Транспорт нафте нафтоводима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2:65" ht="15" customHeight="1">
      <c r="B5" s="33" t="str">
        <f>+CONCATENATE('Naslovna strana'!$B$30," ",'Naslovna strana'!$E$30)</f>
        <v>Датум обраде: 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ht="15" customHeight="1"/>
    <row r="7" ht="15" customHeight="1"/>
    <row r="8" spans="2:16" s="39" customFormat="1" ht="15" customHeight="1">
      <c r="B8" s="277" t="s">
        <v>340</v>
      </c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</row>
    <row r="9" spans="2:9" s="39" customFormat="1" ht="15" customHeight="1" thickBot="1">
      <c r="B9" s="107" t="str">
        <f>+'Naslovna strana'!B13&amp;" "&amp;'Naslovna strana'!C13</f>
        <v>Деоница нафтовода 1: </v>
      </c>
      <c r="C9" s="113"/>
      <c r="D9" s="113"/>
      <c r="E9" s="113"/>
      <c r="F9" s="113"/>
      <c r="G9" s="113"/>
      <c r="H9" s="113"/>
      <c r="I9" s="113"/>
    </row>
    <row r="10" spans="2:16" s="39" customFormat="1" ht="30" customHeight="1" thickTop="1">
      <c r="B10" s="114" t="s">
        <v>165</v>
      </c>
      <c r="C10" s="109" t="s">
        <v>41</v>
      </c>
      <c r="D10" s="109" t="s">
        <v>203</v>
      </c>
      <c r="E10" s="109" t="s">
        <v>204</v>
      </c>
      <c r="F10" s="109" t="s">
        <v>88</v>
      </c>
      <c r="G10" s="109" t="s">
        <v>89</v>
      </c>
      <c r="H10" s="109" t="s">
        <v>90</v>
      </c>
      <c r="I10" s="109" t="s">
        <v>91</v>
      </c>
      <c r="J10" s="115" t="s">
        <v>92</v>
      </c>
      <c r="K10" s="115" t="s">
        <v>205</v>
      </c>
      <c r="L10" s="115" t="s">
        <v>206</v>
      </c>
      <c r="M10" s="115" t="s">
        <v>207</v>
      </c>
      <c r="N10" s="115" t="s">
        <v>208</v>
      </c>
      <c r="O10" s="115" t="s">
        <v>209</v>
      </c>
      <c r="P10" s="116">
        <f>'Naslovna strana'!E20</f>
        <v>0</v>
      </c>
    </row>
    <row r="11" spans="2:16" s="39" customFormat="1" ht="15" customHeight="1">
      <c r="B11" s="117" t="s">
        <v>10</v>
      </c>
      <c r="C11" s="118" t="s">
        <v>313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20">
        <f>SUM(D11:O11)</f>
        <v>0</v>
      </c>
    </row>
    <row r="12" spans="2:16" s="39" customFormat="1" ht="15" customHeight="1">
      <c r="B12" s="121" t="s">
        <v>11</v>
      </c>
      <c r="C12" s="122" t="s">
        <v>294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66"/>
    </row>
    <row r="13" spans="2:16" s="39" customFormat="1" ht="15" customHeight="1">
      <c r="B13" s="179" t="s">
        <v>12</v>
      </c>
      <c r="C13" s="180" t="s">
        <v>312</v>
      </c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2:16" s="39" customFormat="1" ht="15" customHeight="1" thickBot="1">
      <c r="B14" s="124" t="s">
        <v>59</v>
      </c>
      <c r="C14" s="183" t="s">
        <v>251</v>
      </c>
      <c r="D14" s="125">
        <f>D11*D12*D13/100/1000</f>
        <v>0</v>
      </c>
      <c r="E14" s="125">
        <f aca="true" t="shared" si="0" ref="E14:O14">E11*E12*E13/100/1000</f>
        <v>0</v>
      </c>
      <c r="F14" s="125">
        <f t="shared" si="0"/>
        <v>0</v>
      </c>
      <c r="G14" s="125">
        <f t="shared" si="0"/>
        <v>0</v>
      </c>
      <c r="H14" s="125">
        <f t="shared" si="0"/>
        <v>0</v>
      </c>
      <c r="I14" s="125">
        <f t="shared" si="0"/>
        <v>0</v>
      </c>
      <c r="J14" s="125">
        <f t="shared" si="0"/>
        <v>0</v>
      </c>
      <c r="K14" s="125">
        <f t="shared" si="0"/>
        <v>0</v>
      </c>
      <c r="L14" s="125">
        <f t="shared" si="0"/>
        <v>0</v>
      </c>
      <c r="M14" s="125">
        <f t="shared" si="0"/>
        <v>0</v>
      </c>
      <c r="N14" s="125">
        <f t="shared" si="0"/>
        <v>0</v>
      </c>
      <c r="O14" s="125">
        <f t="shared" si="0"/>
        <v>0</v>
      </c>
      <c r="P14" s="126">
        <f>SUM(D14:O14)</f>
        <v>0</v>
      </c>
    </row>
    <row r="15" spans="2:16" s="39" customFormat="1" ht="15" customHeight="1" thickTop="1">
      <c r="B15" s="346" t="s">
        <v>311</v>
      </c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</row>
    <row r="16" s="39" customFormat="1" ht="15" customHeight="1">
      <c r="C16" s="3"/>
    </row>
    <row r="17" spans="2:9" s="39" customFormat="1" ht="15" customHeight="1" thickBot="1">
      <c r="B17" s="107" t="str">
        <f>+'Naslovna strana'!B14&amp;" "&amp;'Naslovna strana'!C14</f>
        <v>Деоница нафтовода 2: </v>
      </c>
      <c r="C17" s="158"/>
      <c r="D17" s="158"/>
      <c r="E17" s="158"/>
      <c r="F17" s="158"/>
      <c r="G17" s="158"/>
      <c r="H17" s="158"/>
      <c r="I17" s="158"/>
    </row>
    <row r="18" spans="2:16" s="39" customFormat="1" ht="30" customHeight="1" thickTop="1">
      <c r="B18" s="114" t="s">
        <v>165</v>
      </c>
      <c r="C18" s="159" t="s">
        <v>41</v>
      </c>
      <c r="D18" s="159" t="s">
        <v>203</v>
      </c>
      <c r="E18" s="159" t="s">
        <v>204</v>
      </c>
      <c r="F18" s="159" t="s">
        <v>88</v>
      </c>
      <c r="G18" s="159" t="s">
        <v>89</v>
      </c>
      <c r="H18" s="159" t="s">
        <v>90</v>
      </c>
      <c r="I18" s="159" t="s">
        <v>91</v>
      </c>
      <c r="J18" s="115" t="s">
        <v>92</v>
      </c>
      <c r="K18" s="115" t="s">
        <v>205</v>
      </c>
      <c r="L18" s="115" t="s">
        <v>206</v>
      </c>
      <c r="M18" s="115" t="s">
        <v>207</v>
      </c>
      <c r="N18" s="115" t="s">
        <v>208</v>
      </c>
      <c r="O18" s="115" t="s">
        <v>209</v>
      </c>
      <c r="P18" s="157">
        <f>'Naslovna strana'!E20</f>
        <v>0</v>
      </c>
    </row>
    <row r="19" spans="2:16" s="39" customFormat="1" ht="15" customHeight="1">
      <c r="B19" s="117" t="s">
        <v>10</v>
      </c>
      <c r="C19" s="118" t="s">
        <v>313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20">
        <f>SUM(D19:O19)</f>
        <v>0</v>
      </c>
    </row>
    <row r="20" spans="2:16" s="39" customFormat="1" ht="15" customHeight="1">
      <c r="B20" s="121" t="s">
        <v>11</v>
      </c>
      <c r="C20" s="122" t="s">
        <v>294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66"/>
    </row>
    <row r="21" spans="2:16" s="39" customFormat="1" ht="15" customHeight="1">
      <c r="B21" s="179" t="s">
        <v>12</v>
      </c>
      <c r="C21" s="180" t="s">
        <v>312</v>
      </c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2"/>
    </row>
    <row r="22" spans="2:16" s="39" customFormat="1" ht="15" customHeight="1" thickBot="1">
      <c r="B22" s="124" t="s">
        <v>59</v>
      </c>
      <c r="C22" s="183" t="s">
        <v>251</v>
      </c>
      <c r="D22" s="125">
        <f>D19*D20*D21/100/1000</f>
        <v>0</v>
      </c>
      <c r="E22" s="125">
        <f aca="true" t="shared" si="1" ref="E22:O22">E19*E20*E21/100/1000</f>
        <v>0</v>
      </c>
      <c r="F22" s="125">
        <f t="shared" si="1"/>
        <v>0</v>
      </c>
      <c r="G22" s="125">
        <f t="shared" si="1"/>
        <v>0</v>
      </c>
      <c r="H22" s="125">
        <f t="shared" si="1"/>
        <v>0</v>
      </c>
      <c r="I22" s="125">
        <f t="shared" si="1"/>
        <v>0</v>
      </c>
      <c r="J22" s="125">
        <f t="shared" si="1"/>
        <v>0</v>
      </c>
      <c r="K22" s="125">
        <f t="shared" si="1"/>
        <v>0</v>
      </c>
      <c r="L22" s="125">
        <f t="shared" si="1"/>
        <v>0</v>
      </c>
      <c r="M22" s="125">
        <f t="shared" si="1"/>
        <v>0</v>
      </c>
      <c r="N22" s="125">
        <f t="shared" si="1"/>
        <v>0</v>
      </c>
      <c r="O22" s="125">
        <f t="shared" si="1"/>
        <v>0</v>
      </c>
      <c r="P22" s="126">
        <f>SUM(D22:O22)</f>
        <v>0</v>
      </c>
    </row>
    <row r="23" spans="2:16" s="39" customFormat="1" ht="15" customHeight="1" thickTop="1">
      <c r="B23" s="346" t="s">
        <v>311</v>
      </c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</row>
  </sheetData>
  <sheetProtection/>
  <mergeCells count="3">
    <mergeCell ref="B8:P8"/>
    <mergeCell ref="B15:P15"/>
    <mergeCell ref="B23:P23"/>
  </mergeCells>
  <printOptions horizontalCentered="1" verticalCentered="1"/>
  <pageMargins left="0.17" right="0.17" top="0.25" bottom="0.34" header="0.17" footer="0.17"/>
  <pageSetup fitToHeight="1" fitToWidth="1" horizontalDpi="600" verticalDpi="600" orientation="landscape" paperSize="9" scale="80" r:id="rId1"/>
  <headerFooter>
    <oddFooter>&amp;R&amp;"Arial Narrow,Regular"Страна &amp;P oд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BJ27"/>
  <sheetViews>
    <sheetView showZero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9" customWidth="1"/>
    <col min="2" max="2" width="9.140625" style="9" customWidth="1"/>
    <col min="3" max="3" width="55.28125" style="9" customWidth="1"/>
    <col min="4" max="6" width="20.7109375" style="9" customWidth="1"/>
    <col min="7" max="7" width="25.7109375" style="9" customWidth="1"/>
    <col min="8" max="8" width="20.7109375" style="9" customWidth="1"/>
    <col min="9" max="9" width="24.7109375" style="9" customWidth="1"/>
    <col min="10" max="16384" width="9.140625" style="9" customWidth="1"/>
  </cols>
  <sheetData>
    <row r="1" ht="15" customHeight="1">
      <c r="B1" s="15" t="s">
        <v>98</v>
      </c>
    </row>
    <row r="2" ht="15" customHeight="1"/>
    <row r="3" spans="2:62" ht="15" customHeight="1">
      <c r="B3" s="1" t="str">
        <f>+CONCATENATE('Naslovna strana'!$B$16," ",'Naslovna strana'!$E$16)</f>
        <v>Назив енергетског субјекта: </v>
      </c>
      <c r="C3" s="8"/>
      <c r="D3" s="8"/>
      <c r="E3" s="8"/>
      <c r="F3" s="8"/>
      <c r="G3" s="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2:7" ht="15" customHeight="1">
      <c r="B4" s="15" t="str">
        <f>+CONCATENATE('Naslovna strana'!$B$11," ",'Naslovna strana'!$C$11)</f>
        <v>Енергетска делатност: Транспорт нафте нафтоводима</v>
      </c>
      <c r="C4" s="8"/>
      <c r="D4" s="8"/>
      <c r="E4" s="8"/>
      <c r="F4" s="8"/>
      <c r="G4" s="8"/>
    </row>
    <row r="5" spans="2:7" ht="15" customHeight="1">
      <c r="B5" s="33" t="str">
        <f>+CONCATENATE('Naslovna strana'!$B$30," ",'Naslovna strana'!$E$30)</f>
        <v>Датум обраде: </v>
      </c>
      <c r="C5" s="8"/>
      <c r="D5" s="8"/>
      <c r="E5" s="8"/>
      <c r="F5" s="8"/>
      <c r="G5" s="8"/>
    </row>
    <row r="6" ht="15" customHeight="1"/>
    <row r="7" ht="15" customHeight="1"/>
    <row r="8" spans="2:13" ht="15" customHeight="1">
      <c r="B8" s="323" t="s">
        <v>341</v>
      </c>
      <c r="C8" s="323"/>
      <c r="D8" s="323"/>
      <c r="E8" s="323"/>
      <c r="F8" s="323"/>
      <c r="G8" s="323"/>
      <c r="H8" s="323"/>
      <c r="I8" s="323"/>
      <c r="J8" s="60"/>
      <c r="K8" s="60"/>
      <c r="L8" s="60"/>
      <c r="M8" s="60"/>
    </row>
    <row r="9" spans="2:11" ht="15" customHeight="1" thickBot="1">
      <c r="B9" s="60"/>
      <c r="C9" s="60"/>
      <c r="D9" s="60"/>
      <c r="E9" s="60"/>
      <c r="F9" s="60"/>
      <c r="G9" s="60"/>
      <c r="H9" s="60"/>
      <c r="I9" s="44" t="s">
        <v>3</v>
      </c>
      <c r="J9" s="15"/>
      <c r="K9" s="15"/>
    </row>
    <row r="10" spans="2:9" s="127" customFormat="1" ht="15" customHeight="1" thickTop="1">
      <c r="B10" s="347" t="s">
        <v>165</v>
      </c>
      <c r="C10" s="349" t="s">
        <v>41</v>
      </c>
      <c r="D10" s="351" t="s">
        <v>336</v>
      </c>
      <c r="E10" s="351"/>
      <c r="F10" s="351"/>
      <c r="G10" s="351"/>
      <c r="H10" s="351"/>
      <c r="I10" s="155">
        <f>'Naslovna strana'!E20</f>
        <v>0</v>
      </c>
    </row>
    <row r="11" spans="2:9" s="127" customFormat="1" ht="30" customHeight="1">
      <c r="B11" s="348"/>
      <c r="C11" s="350"/>
      <c r="D11" s="128" t="s">
        <v>196</v>
      </c>
      <c r="E11" s="128" t="s">
        <v>93</v>
      </c>
      <c r="F11" s="128" t="s">
        <v>94</v>
      </c>
      <c r="G11" s="128" t="s">
        <v>95</v>
      </c>
      <c r="H11" s="128" t="s">
        <v>197</v>
      </c>
      <c r="I11" s="154" t="s">
        <v>253</v>
      </c>
    </row>
    <row r="12" spans="2:9" s="133" customFormat="1" ht="15" customHeight="1">
      <c r="B12" s="129" t="s">
        <v>198</v>
      </c>
      <c r="C12" s="130" t="s">
        <v>168</v>
      </c>
      <c r="D12" s="130" t="s">
        <v>169</v>
      </c>
      <c r="E12" s="130" t="s">
        <v>170</v>
      </c>
      <c r="F12" s="130" t="s">
        <v>171</v>
      </c>
      <c r="G12" s="130" t="s">
        <v>172</v>
      </c>
      <c r="H12" s="131" t="s">
        <v>183</v>
      </c>
      <c r="I12" s="132" t="s">
        <v>321</v>
      </c>
    </row>
    <row r="13" spans="2:9" s="8" customFormat="1" ht="15" customHeight="1">
      <c r="B13" s="134" t="s">
        <v>4</v>
      </c>
      <c r="C13" s="135" t="s">
        <v>295</v>
      </c>
      <c r="D13" s="40">
        <f aca="true" t="shared" si="0" ref="D13:I13">D14+D15+D16+D17+D18</f>
        <v>0</v>
      </c>
      <c r="E13" s="40">
        <f t="shared" si="0"/>
        <v>0</v>
      </c>
      <c r="F13" s="40">
        <f t="shared" si="0"/>
        <v>0</v>
      </c>
      <c r="G13" s="40">
        <f t="shared" si="0"/>
        <v>0</v>
      </c>
      <c r="H13" s="40">
        <f t="shared" si="0"/>
        <v>0</v>
      </c>
      <c r="I13" s="136">
        <f t="shared" si="0"/>
        <v>0</v>
      </c>
    </row>
    <row r="14" spans="2:9" ht="15" customHeight="1">
      <c r="B14" s="137" t="s">
        <v>10</v>
      </c>
      <c r="C14" s="138"/>
      <c r="D14" s="139"/>
      <c r="E14" s="139"/>
      <c r="F14" s="139"/>
      <c r="G14" s="139"/>
      <c r="H14" s="139"/>
      <c r="I14" s="140">
        <f>D14+E14+F14+G14+H14</f>
        <v>0</v>
      </c>
    </row>
    <row r="15" spans="2:9" ht="15" customHeight="1">
      <c r="B15" s="141" t="s">
        <v>11</v>
      </c>
      <c r="C15" s="138"/>
      <c r="D15" s="139"/>
      <c r="E15" s="139"/>
      <c r="F15" s="139"/>
      <c r="G15" s="139"/>
      <c r="H15" s="139"/>
      <c r="I15" s="140">
        <f>D15+E15+F15+G15+H15</f>
        <v>0</v>
      </c>
    </row>
    <row r="16" spans="2:9" ht="15" customHeight="1">
      <c r="B16" s="142" t="s">
        <v>12</v>
      </c>
      <c r="C16" s="138"/>
      <c r="D16" s="139"/>
      <c r="E16" s="139"/>
      <c r="F16" s="139"/>
      <c r="G16" s="139"/>
      <c r="H16" s="139"/>
      <c r="I16" s="140">
        <f>D16+E16+F16+G16+H16</f>
        <v>0</v>
      </c>
    </row>
    <row r="17" spans="2:9" ht="15" customHeight="1">
      <c r="B17" s="142" t="s">
        <v>59</v>
      </c>
      <c r="C17" s="138"/>
      <c r="D17" s="139"/>
      <c r="E17" s="139"/>
      <c r="F17" s="139"/>
      <c r="G17" s="139"/>
      <c r="H17" s="139"/>
      <c r="I17" s="140">
        <f>D17+E17+F17+G17+H17</f>
        <v>0</v>
      </c>
    </row>
    <row r="18" spans="2:9" ht="15" customHeight="1">
      <c r="B18" s="143" t="s">
        <v>18</v>
      </c>
      <c r="C18" s="138"/>
      <c r="D18" s="139"/>
      <c r="E18" s="139"/>
      <c r="F18" s="139"/>
      <c r="G18" s="139"/>
      <c r="H18" s="139"/>
      <c r="I18" s="140">
        <f>D18+E18+F18+G18+H18</f>
        <v>0</v>
      </c>
    </row>
    <row r="19" spans="2:9" ht="30" customHeight="1">
      <c r="B19" s="144" t="s">
        <v>5</v>
      </c>
      <c r="C19" s="51" t="s">
        <v>296</v>
      </c>
      <c r="D19" s="46">
        <f aca="true" t="shared" si="1" ref="D19:I19">D20+D21+D22+D23+D24</f>
        <v>0</v>
      </c>
      <c r="E19" s="46">
        <f t="shared" si="1"/>
        <v>0</v>
      </c>
      <c r="F19" s="46">
        <f t="shared" si="1"/>
        <v>0</v>
      </c>
      <c r="G19" s="46">
        <f t="shared" si="1"/>
        <v>0</v>
      </c>
      <c r="H19" s="46">
        <f t="shared" si="1"/>
        <v>0</v>
      </c>
      <c r="I19" s="145">
        <f t="shared" si="1"/>
        <v>0</v>
      </c>
    </row>
    <row r="20" spans="2:9" ht="15" customHeight="1">
      <c r="B20" s="137" t="s">
        <v>71</v>
      </c>
      <c r="C20" s="138"/>
      <c r="D20" s="139"/>
      <c r="E20" s="139"/>
      <c r="F20" s="139"/>
      <c r="G20" s="139"/>
      <c r="H20" s="139"/>
      <c r="I20" s="140">
        <f>D20+E20+F20+G20+H20</f>
        <v>0</v>
      </c>
    </row>
    <row r="21" spans="2:9" ht="15" customHeight="1">
      <c r="B21" s="141" t="s">
        <v>73</v>
      </c>
      <c r="C21" s="138"/>
      <c r="D21" s="139"/>
      <c r="E21" s="139"/>
      <c r="F21" s="139"/>
      <c r="G21" s="139"/>
      <c r="H21" s="139"/>
      <c r="I21" s="140">
        <f>D21+E21+F21+G21+H21</f>
        <v>0</v>
      </c>
    </row>
    <row r="22" spans="2:9" ht="15" customHeight="1">
      <c r="B22" s="142" t="s">
        <v>85</v>
      </c>
      <c r="C22" s="138"/>
      <c r="D22" s="139"/>
      <c r="E22" s="139"/>
      <c r="F22" s="139"/>
      <c r="G22" s="139"/>
      <c r="H22" s="139"/>
      <c r="I22" s="140">
        <f>D22+E22+F22+G22+H22</f>
        <v>0</v>
      </c>
    </row>
    <row r="23" spans="2:9" ht="15" customHeight="1">
      <c r="B23" s="142" t="s">
        <v>129</v>
      </c>
      <c r="C23" s="138"/>
      <c r="D23" s="139"/>
      <c r="E23" s="139"/>
      <c r="F23" s="139"/>
      <c r="G23" s="139"/>
      <c r="H23" s="139"/>
      <c r="I23" s="140">
        <f>D23+E23+F23+G23+H23</f>
        <v>0</v>
      </c>
    </row>
    <row r="24" spans="2:9" ht="15" customHeight="1">
      <c r="B24" s="146" t="s">
        <v>143</v>
      </c>
      <c r="C24" s="138"/>
      <c r="D24" s="139"/>
      <c r="E24" s="139"/>
      <c r="F24" s="139"/>
      <c r="G24" s="139"/>
      <c r="H24" s="139"/>
      <c r="I24" s="140">
        <f>D24+E24+F24+G24+H24</f>
        <v>0</v>
      </c>
    </row>
    <row r="25" spans="2:9" s="39" customFormat="1" ht="15" customHeight="1">
      <c r="B25" s="147"/>
      <c r="C25" s="148" t="s">
        <v>96</v>
      </c>
      <c r="D25" s="149">
        <f aca="true" t="shared" si="2" ref="D25:I25">D13+D19</f>
        <v>0</v>
      </c>
      <c r="E25" s="149">
        <f t="shared" si="2"/>
        <v>0</v>
      </c>
      <c r="F25" s="149">
        <f t="shared" si="2"/>
        <v>0</v>
      </c>
      <c r="G25" s="149">
        <f t="shared" si="2"/>
        <v>0</v>
      </c>
      <c r="H25" s="149">
        <f t="shared" si="2"/>
        <v>0</v>
      </c>
      <c r="I25" s="150">
        <f t="shared" si="2"/>
        <v>0</v>
      </c>
    </row>
    <row r="26" spans="2:9" s="39" customFormat="1" ht="15" customHeight="1" thickBot="1">
      <c r="B26" s="151"/>
      <c r="C26" s="198" t="s">
        <v>202</v>
      </c>
      <c r="D26" s="152">
        <f>IF(I25=0,0,D25/I25)</f>
        <v>0</v>
      </c>
      <c r="E26" s="152">
        <f>IF(I25=0,0,E25/I25)</f>
        <v>0</v>
      </c>
      <c r="F26" s="152">
        <f>IF(I25=0,0,F25/I25)</f>
        <v>0</v>
      </c>
      <c r="G26" s="152">
        <f>IF(I25=0,0,G25/I25)</f>
        <v>0</v>
      </c>
      <c r="H26" s="152">
        <f>IF(I25=0,0,H25/I25)</f>
        <v>0</v>
      </c>
      <c r="I26" s="153">
        <f>SUM(D26:H26)</f>
        <v>0</v>
      </c>
    </row>
    <row r="27" ht="15" customHeight="1" thickTop="1">
      <c r="B27" s="2" t="s">
        <v>99</v>
      </c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</sheetData>
  <sheetProtection/>
  <mergeCells count="4">
    <mergeCell ref="B8:I8"/>
    <mergeCell ref="B10:B11"/>
    <mergeCell ref="C10:C11"/>
    <mergeCell ref="D10:H10"/>
  </mergeCells>
  <printOptions horizontalCentered="1"/>
  <pageMargins left="0.23" right="0.17" top="1.89" bottom="0.3" header="0.17" footer="0.16"/>
  <pageSetup horizontalDpi="600" verticalDpi="600" orientation="landscape" paperSize="9" scale="60" r:id="rId1"/>
  <headerFooter alignWithMargins="0">
    <oddFooter>&amp;R&amp;"Arial Narrow,Regular"Страна &amp;P од &amp;N</oddFooter>
  </headerFooter>
  <ignoredErrors>
    <ignoredError sqref="B12:H12" numberStoredAsText="1"/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Mladen Petronijevic</dc:creator>
  <cp:keywords/>
  <dc:description/>
  <cp:lastModifiedBy>Mladen Petronijevic</cp:lastModifiedBy>
  <cp:lastPrinted>2019-01-28T10:57:36Z</cp:lastPrinted>
  <dcterms:created xsi:type="dcterms:W3CDTF">2006-07-05T09:57:32Z</dcterms:created>
  <dcterms:modified xsi:type="dcterms:W3CDTF">2019-01-28T10:58:00Z</dcterms:modified>
  <cp:category/>
  <cp:version/>
  <cp:contentType/>
  <cp:contentStatus/>
</cp:coreProperties>
</file>